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345" windowWidth="15120" windowHeight="7770" tabRatio="651"/>
  </bookViews>
  <sheets>
    <sheet name="Document Summary" sheetId="1" r:id="rId1"/>
    <sheet name="Data Dictionary" sheetId="34" r:id="rId2"/>
    <sheet name="Data Segment Overview" sheetId="4" r:id="rId3"/>
    <sheet name="Data Types" sheetId="5" r:id="rId4"/>
    <sheet name="Glossary of Terms" sheetId="6" r:id="rId5"/>
    <sheet name="Submission Header" sheetId="14" r:id="rId6"/>
    <sheet name="Submission Trailer" sheetId="12" r:id="rId7"/>
    <sheet name="Purchase and Sales" sheetId="13" r:id="rId8"/>
    <sheet name="Dividend Reinvestment" sheetId="15" r:id="rId9"/>
    <sheet name="ACATS Transfer Summary" sheetId="16" r:id="rId10"/>
    <sheet name="ACATS Transfer Detail" sheetId="17" r:id="rId11"/>
    <sheet name="NonACATS-Internal Transfer Summ" sheetId="18" r:id="rId12"/>
    <sheet name="NonACATS-Internal Transfer Det" sheetId="19" r:id="rId13"/>
    <sheet name="Account Additions &amp; Withdrawals" sheetId="20" r:id="rId14"/>
    <sheet name="Margin Calls" sheetId="21" r:id="rId15"/>
    <sheet name="Stock Record" sheetId="22" r:id="rId16"/>
    <sheet name="Stock Record Summary by Sec" sheetId="39" r:id="rId17"/>
    <sheet name="Allocation Category Summary" sheetId="40" r:id="rId18"/>
    <sheet name="Allocation Pair Off Detail" sheetId="41" r:id="rId19"/>
    <sheet name="Allocation Pair Off Summary" sheetId="42" r:id="rId20"/>
    <sheet name="Securities Account Balance" sheetId="23" r:id="rId21"/>
    <sheet name="Securities Account" sheetId="24" r:id="rId22"/>
    <sheet name="Securities Account Participant" sheetId="25" r:id="rId23"/>
    <sheet name="Securities Account Srvicing Rep" sheetId="26" r:id="rId24"/>
    <sheet name="Securities Account Suitability" sheetId="35" r:id="rId25"/>
    <sheet name="Security Reference" sheetId="27" r:id="rId26"/>
    <sheet name="Allocation Category" sheetId="37" r:id="rId27"/>
    <sheet name="Allocation Pair Off Hierarchy" sheetId="38" r:id="rId28"/>
    <sheet name="Account Classification Code" sheetId="29" r:id="rId29"/>
    <sheet name="Account Registration Code" sheetId="28" r:id="rId30"/>
    <sheet name="Country Code" sheetId="30" r:id="rId31"/>
    <sheet name="Currency Type Code" sheetId="31" r:id="rId32"/>
    <sheet name="Product Type Code" sheetId="32" r:id="rId33"/>
    <sheet name="Position Status Code" sheetId="33" r:id="rId34"/>
    <sheet name="Control Location Code" sheetId="43" r:id="rId35"/>
    <sheet name="Feedback Header" sheetId="7" r:id="rId36"/>
    <sheet name="Feedback Trailer" sheetId="8" r:id="rId37"/>
    <sheet name="File Feedback" sheetId="9" r:id="rId38"/>
    <sheet name="Record Feedback" sheetId="10" r:id="rId39"/>
    <sheet name="Sheet1" sheetId="44" r:id="rId40"/>
  </sheets>
  <definedNames>
    <definedName name="_xlnm._FilterDatabase" localSheetId="10" hidden="1">'ACATS Transfer Detail'!$A$1:$H$20</definedName>
    <definedName name="_xlnm._FilterDatabase" localSheetId="9" hidden="1">'ACATS Transfer Summary'!$A$1:$H$16</definedName>
    <definedName name="_xlnm._FilterDatabase" localSheetId="13" hidden="1">'Account Additions &amp; Withdrawals'!$A$1</definedName>
    <definedName name="_xlnm._FilterDatabase" localSheetId="26" hidden="1">'Allocation Category'!$A$1:$H$11</definedName>
    <definedName name="_xlnm._FilterDatabase" localSheetId="17" hidden="1">'Allocation Category Summary'!$A$1:$H$13</definedName>
    <definedName name="_xlnm._FilterDatabase" localSheetId="18" hidden="1">'Allocation Pair Off Detail'!$A$1:$H$19</definedName>
    <definedName name="_xlnm._FilterDatabase" localSheetId="27" hidden="1">'Allocation Pair Off Hierarchy'!$A$1:$H$11</definedName>
    <definedName name="_xlnm._FilterDatabase" localSheetId="19" hidden="1">'Allocation Pair Off Summary'!$A$1:$H$16</definedName>
    <definedName name="_xlnm._FilterDatabase" localSheetId="34" hidden="1">'Control Location Code'!$A$1:$B$3</definedName>
    <definedName name="_xlnm._FilterDatabase" localSheetId="30" hidden="1">'Country Code'!$A$1:$B$252</definedName>
    <definedName name="_xlnm._FilterDatabase" localSheetId="31" hidden="1">'Currency Type Code'!$A$1:$C$280</definedName>
    <definedName name="_xlnm._FilterDatabase" localSheetId="1" hidden="1">'Data Dictionary'!$A$1:$AF$208</definedName>
    <definedName name="_xlnm._FilterDatabase" localSheetId="2" hidden="1">'Data Segment Overview'!$A$1:$G$20</definedName>
    <definedName name="_xlnm._FilterDatabase" localSheetId="3" hidden="1">'Data Types'!$A$1:$C$9</definedName>
    <definedName name="_xlnm._FilterDatabase" localSheetId="8" hidden="1">'Dividend Reinvestment'!$A$1:$A$12</definedName>
    <definedName name="_xlnm._FilterDatabase" localSheetId="14" hidden="1">'Margin Calls'!$A$1:$H$14</definedName>
    <definedName name="_xlnm._FilterDatabase" localSheetId="12" hidden="1">'NonACATS-Internal Transfer Det'!$A$1:$H$19</definedName>
    <definedName name="_xlnm._FilterDatabase" localSheetId="11" hidden="1">'NonACATS-Internal Transfer Summ'!$A$1:$H$15</definedName>
    <definedName name="_xlnm._FilterDatabase" localSheetId="7" hidden="1">'Purchase and Sales'!#REF!</definedName>
    <definedName name="_xlnm._FilterDatabase" localSheetId="21" hidden="1">'Securities Account'!$A$1:$G$29</definedName>
    <definedName name="_xlnm._FilterDatabase" localSheetId="20" hidden="1">'Securities Account Balance'!$A$1:$H$19</definedName>
    <definedName name="_xlnm._FilterDatabase" localSheetId="22" hidden="1">'Securities Account Participant'!$A$1:$H$14</definedName>
    <definedName name="_xlnm._FilterDatabase" localSheetId="23" hidden="1">'Securities Account Srvicing Rep'!$A$1:$H$14</definedName>
    <definedName name="_xlnm._FilterDatabase" localSheetId="24" hidden="1">'Securities Account Suitability'!$A$1:$H$25</definedName>
    <definedName name="_xlnm._FilterDatabase" localSheetId="25" hidden="1">'Security Reference'!$A$1:$H$20</definedName>
    <definedName name="_xlnm._FilterDatabase" localSheetId="15" hidden="1">'Stock Record'!$A$1:$H$33</definedName>
    <definedName name="_xlnm._FilterDatabase" localSheetId="16" hidden="1">'Stock Record Summary by Sec'!$A$1:$H$23</definedName>
    <definedName name="_xlnm._FilterDatabase" localSheetId="5" hidden="1">'Submission Header'!$A$1:$G$7</definedName>
    <definedName name="_xlnm._FilterDatabase" localSheetId="6" hidden="1">'Submission Trailer'!$A$1:$G$4</definedName>
    <definedName name="AAWLElement_Name">'Account Additions &amp; Withdrawals'!$B:$B</definedName>
    <definedName name="ACSMElement_Name">'Allocation Category Summary'!$B:$B</definedName>
    <definedName name="ACTDElement_Name">'ACATS Transfer Detail'!$B:$B</definedName>
    <definedName name="ACTSElement_Name">'ACATS Transfer Summary'!$B:$B</definedName>
    <definedName name="ALCElementName">'Allocation Category'!$B:$B</definedName>
    <definedName name="APODElement_Name">'Allocation Pair Off Detail'!$B:$B</definedName>
    <definedName name="APOHElementName">'Allocation Pair Off Hierarchy'!$B:$B</definedName>
    <definedName name="APOSElement_Name">'Allocation Pair Off Summary'!$B:$B</definedName>
    <definedName name="CFFElement_Name">'File Feedback'!$B:$B</definedName>
    <definedName name="COAElementName">#REF!</definedName>
    <definedName name="CRFElement_Name">'Record Feedback'!$B:$B</definedName>
    <definedName name="DataDictionary_Element" comment="Element Name, Element Definition, Element Data Type, Short Name">'Data Dictionary'!$A:$C</definedName>
    <definedName name="DIVRElement_Name">'Dividend Reinvestment'!$B:$B</definedName>
    <definedName name="FHDRElement_Name">'Feedback Header'!$B:$B</definedName>
    <definedName name="FTRLElement_Name">'Feedback Trailer'!$B:$B</definedName>
    <definedName name="HDRElement_Name">'Submission Header'!$B:$B</definedName>
    <definedName name="MCElement_Name">'Margin Calls'!$B:$B</definedName>
    <definedName name="NACTDElement_Name">'NonACATS-Internal Transfer Det'!$B:$B</definedName>
    <definedName name="NACTSElement_Name">'NonACATS-Internal Transfer Summ'!$B:$B</definedName>
    <definedName name="PASElement_Name">'Purchase and Sales'!$B:$B</definedName>
    <definedName name="POSElement_Name">'Stock Record'!$B:$B</definedName>
    <definedName name="_xlnm.Print_Area" localSheetId="10">'ACATS Transfer Detail'!$A$1:$H$20</definedName>
    <definedName name="_xlnm.Print_Area" localSheetId="9">'ACATS Transfer Summary'!$A$1:$H$16</definedName>
    <definedName name="_xlnm.Print_Area" localSheetId="13">'Account Additions &amp; Withdrawals'!$A$1:$H$18</definedName>
    <definedName name="_xlnm.Print_Area" localSheetId="28">Table21[#All]</definedName>
    <definedName name="_xlnm.Print_Area" localSheetId="29">Table14[#All]</definedName>
    <definedName name="_xlnm.Print_Area" localSheetId="26">'Allocation Category'!$A$1:$H$11</definedName>
    <definedName name="_xlnm.Print_Area" localSheetId="17">'Allocation Category Summary'!$A$1:$H$13</definedName>
    <definedName name="_xlnm.Print_Area" localSheetId="18">'Allocation Pair Off Detail'!$A$1:$H$19</definedName>
    <definedName name="_xlnm.Print_Area" localSheetId="27">'Allocation Pair Off Hierarchy'!$A$1:$H$11</definedName>
    <definedName name="_xlnm.Print_Area" localSheetId="19">'Allocation Pair Off Summary'!$A$1:$H$16</definedName>
    <definedName name="_xlnm.Print_Area" localSheetId="34">'Control Location Code'!$A$1:$B$5</definedName>
    <definedName name="_xlnm.Print_Area" localSheetId="30">'Country Code'!$A$1:$B$252</definedName>
    <definedName name="_xlnm.Print_Area" localSheetId="31">'Currency Type Code'!$A$1:$C$280</definedName>
    <definedName name="_xlnm.Print_Area" localSheetId="1">'Data Dictionary'!$A$1:$C$208</definedName>
    <definedName name="_xlnm.Print_Area" localSheetId="2">'Data Segment Overview'!$A$1:$G$22</definedName>
    <definedName name="_xlnm.Print_Area" localSheetId="3">'Data Types'!$A$1:$C$9</definedName>
    <definedName name="_xlnm.Print_Area" localSheetId="8">'Dividend Reinvestment'!$A$1:$H$13</definedName>
    <definedName name="_xlnm.Print_Area" localSheetId="0">'Document Summary'!$A$1:$B$40</definedName>
    <definedName name="_xlnm.Print_Area" localSheetId="35">Table13[#All]</definedName>
    <definedName name="_xlnm.Print_Area" localSheetId="36">Table12[#All]</definedName>
    <definedName name="_xlnm.Print_Area" localSheetId="37">Table10[#All]</definedName>
    <definedName name="_xlnm.Print_Area" localSheetId="4">Table5[#All]</definedName>
    <definedName name="_xlnm.Print_Area" localSheetId="14">'Margin Calls'!$A$1:$H$14</definedName>
    <definedName name="_xlnm.Print_Area" localSheetId="12">'NonACATS-Internal Transfer Det'!$A$1:$H$19</definedName>
    <definedName name="_xlnm.Print_Area" localSheetId="11">'NonACATS-Internal Transfer Summ'!$A$1:$H$15</definedName>
    <definedName name="_xlnm.Print_Area" localSheetId="33">Table15[#All]</definedName>
    <definedName name="_xlnm.Print_Area" localSheetId="32">Table6128[[#All],[Product Type Code]:[Product Type Description]]</definedName>
    <definedName name="_xlnm.Print_Area" localSheetId="7">Table1[#All]</definedName>
    <definedName name="_xlnm.Print_Area" localSheetId="38">Table11[#All]</definedName>
    <definedName name="_xlnm.Print_Area" localSheetId="21">Table17[#All]</definedName>
    <definedName name="_xlnm.Print_Area" localSheetId="20">'Securities Account Balance'!$A$1:$H$19</definedName>
    <definedName name="_xlnm.Print_Area" localSheetId="22">'Securities Account Participant'!$A$1:$H$14</definedName>
    <definedName name="_xlnm.Print_Area" localSheetId="23">'Securities Account Srvicing Rep'!$A$1:$H$14</definedName>
    <definedName name="_xlnm.Print_Area" localSheetId="24">'Securities Account Suitability'!$A$1:$H$25</definedName>
    <definedName name="_xlnm.Print_Area" localSheetId="25">'Security Reference'!$A$1:$H$20</definedName>
    <definedName name="_xlnm.Print_Area" localSheetId="15">'Stock Record'!$A$1:$H$33</definedName>
    <definedName name="_xlnm.Print_Area" localSheetId="16">'Stock Record Summary by Sec'!$A$1:$H$23</definedName>
    <definedName name="_xlnm.Print_Area" localSheetId="5">'Submission Header'!$A$1:$G$7</definedName>
    <definedName name="_xlnm.Print_Area" localSheetId="6">'Submission Trailer'!$A$1:$G$4</definedName>
    <definedName name="_xlnm.Print_Titles" localSheetId="10">'ACATS Transfer Detail'!$1:$1</definedName>
    <definedName name="_xlnm.Print_Titles" localSheetId="9">'ACATS Transfer Summary'!$1:$1</definedName>
    <definedName name="_xlnm.Print_Titles" localSheetId="13">'Account Additions &amp; Withdrawals'!$1:$1</definedName>
    <definedName name="_xlnm.Print_Titles" localSheetId="28">'Account Classification Code'!$1:$1</definedName>
    <definedName name="_xlnm.Print_Titles" localSheetId="29">'Account Registration Code'!$1:$1</definedName>
    <definedName name="_xlnm.Print_Titles" localSheetId="26">'Allocation Category'!$1:$1</definedName>
    <definedName name="_xlnm.Print_Titles" localSheetId="17">'Allocation Category Summary'!$1:$1</definedName>
    <definedName name="_xlnm.Print_Titles" localSheetId="18">'Allocation Pair Off Detail'!$1:$1</definedName>
    <definedName name="_xlnm.Print_Titles" localSheetId="27">'Allocation Pair Off Hierarchy'!$1:$1</definedName>
    <definedName name="_xlnm.Print_Titles" localSheetId="19">'Allocation Pair Off Summary'!$1:$1</definedName>
    <definedName name="_xlnm.Print_Titles" localSheetId="34">'Control Location Code'!$1:$1</definedName>
    <definedName name="_xlnm.Print_Titles" localSheetId="30">'Country Code'!$1:$1</definedName>
    <definedName name="_xlnm.Print_Titles" localSheetId="31">'Currency Type Code'!$1:$1</definedName>
    <definedName name="_xlnm.Print_Titles" localSheetId="1">'Data Dictionary'!$A:$A,'Data Dictionary'!$1:$1</definedName>
    <definedName name="_xlnm.Print_Titles" localSheetId="2">'Data Segment Overview'!$1:$1</definedName>
    <definedName name="_xlnm.Print_Titles" localSheetId="3">'Data Types'!$1:$1</definedName>
    <definedName name="_xlnm.Print_Titles" localSheetId="8">'Dividend Reinvestment'!$1:$1</definedName>
    <definedName name="_xlnm.Print_Titles" localSheetId="0">'Document Summary'!$1:$1</definedName>
    <definedName name="_xlnm.Print_Titles" localSheetId="35">'Feedback Header'!$1:$1</definedName>
    <definedName name="_xlnm.Print_Titles" localSheetId="36">'Feedback Trailer'!$1:$1</definedName>
    <definedName name="_xlnm.Print_Titles" localSheetId="37">'File Feedback'!$1:$1</definedName>
    <definedName name="_xlnm.Print_Titles" localSheetId="4">'Glossary of Terms'!$1:$1</definedName>
    <definedName name="_xlnm.Print_Titles" localSheetId="14">'Margin Calls'!$1:$1</definedName>
    <definedName name="_xlnm.Print_Titles" localSheetId="12">'NonACATS-Internal Transfer Det'!$1:$1</definedName>
    <definedName name="_xlnm.Print_Titles" localSheetId="11">'NonACATS-Internal Transfer Summ'!$1:$1</definedName>
    <definedName name="_xlnm.Print_Titles" localSheetId="33">'Position Status Code'!$1:$1</definedName>
    <definedName name="_xlnm.Print_Titles" localSheetId="32">'Product Type Code'!$1:$1</definedName>
    <definedName name="_xlnm.Print_Titles" localSheetId="7">'Purchase and Sales'!$1:$1</definedName>
    <definedName name="_xlnm.Print_Titles" localSheetId="38">'Record Feedback'!$1:$1</definedName>
    <definedName name="_xlnm.Print_Titles" localSheetId="21">'Securities Account'!$1:$1</definedName>
    <definedName name="_xlnm.Print_Titles" localSheetId="20">'Securities Account Balance'!$1:$1</definedName>
    <definedName name="_xlnm.Print_Titles" localSheetId="22">'Securities Account Participant'!$1:$1</definedName>
    <definedName name="_xlnm.Print_Titles" localSheetId="23">'Securities Account Srvicing Rep'!$1:$1</definedName>
    <definedName name="_xlnm.Print_Titles" localSheetId="24">'Securities Account Suitability'!$1:$1</definedName>
    <definedName name="_xlnm.Print_Titles" localSheetId="25">'Security Reference'!$1:$1</definedName>
    <definedName name="_xlnm.Print_Titles" localSheetId="15">'Stock Record'!$1:$1</definedName>
    <definedName name="_xlnm.Print_Titles" localSheetId="16">'Stock Record Summary by Sec'!$1:$1</definedName>
    <definedName name="_xlnm.Print_Titles" localSheetId="5">'Submission Header'!$1:$1</definedName>
    <definedName name="_xlnm.Print_Titles" localSheetId="6">'Submission Trailer'!$1:$1</definedName>
    <definedName name="SABSElement_Name">'Securities Account Balance'!$B:$B</definedName>
    <definedName name="SAElement_Name">'Securities Account'!$B:$B</definedName>
    <definedName name="SAPElement_Name">'Securities Account Participant'!$B:$B</definedName>
    <definedName name="SASRElement_Name">'Securities Account Srvicing Rep'!$B:$B</definedName>
    <definedName name="SASUIT_Element_Name">'Securities Account Suitability'!$B:$B</definedName>
    <definedName name="SECElement_Name">'Security Reference'!$B:$B</definedName>
    <definedName name="SRSECElement_Name">'Stock Record Summary by Sec'!$B:$B</definedName>
    <definedName name="TRLElement_Name">'Submission Trailer'!$B:$B</definedName>
  </definedNames>
  <calcPr calcId="145621"/>
</workbook>
</file>

<file path=xl/calcChain.xml><?xml version="1.0" encoding="utf-8"?>
<calcChain xmlns="http://schemas.openxmlformats.org/spreadsheetml/2006/main">
  <c r="C33" i="24" l="1"/>
  <c r="E33" i="24"/>
  <c r="D26" i="34"/>
  <c r="F26" i="34"/>
  <c r="G26" i="34"/>
  <c r="H26" i="34"/>
  <c r="I26" i="34"/>
  <c r="J26" i="34"/>
  <c r="K26" i="34"/>
  <c r="L26" i="34"/>
  <c r="M26" i="34"/>
  <c r="N26" i="34"/>
  <c r="O26" i="34"/>
  <c r="P26" i="34"/>
  <c r="Q26" i="34"/>
  <c r="R26" i="34"/>
  <c r="S26" i="34"/>
  <c r="T26" i="34"/>
  <c r="U26" i="34"/>
  <c r="V26" i="34"/>
  <c r="W26" i="34"/>
  <c r="X26" i="34"/>
  <c r="Y26" i="34"/>
  <c r="Z26" i="34"/>
  <c r="AA26" i="34"/>
  <c r="AB26" i="34"/>
  <c r="AC26" i="34"/>
  <c r="AD26" i="34"/>
  <c r="AE26" i="34"/>
  <c r="E60" i="34" l="1"/>
  <c r="C6" i="14" l="1"/>
  <c r="C4" i="13" l="1"/>
  <c r="D109" i="34" l="1"/>
  <c r="F109" i="34"/>
  <c r="G109" i="34"/>
  <c r="H109" i="34"/>
  <c r="I109" i="34"/>
  <c r="J109" i="34"/>
  <c r="K109" i="34"/>
  <c r="L109" i="34"/>
  <c r="M109" i="34"/>
  <c r="N109" i="34"/>
  <c r="O109" i="34"/>
  <c r="P109" i="34"/>
  <c r="Q109" i="34"/>
  <c r="R109" i="34"/>
  <c r="S109" i="34"/>
  <c r="T109" i="34"/>
  <c r="U109" i="34"/>
  <c r="V109" i="34"/>
  <c r="W109" i="34"/>
  <c r="X109" i="34"/>
  <c r="Y109" i="34"/>
  <c r="Z109" i="34"/>
  <c r="AA109" i="34"/>
  <c r="AB109" i="34"/>
  <c r="AC109" i="34"/>
  <c r="AD109" i="34"/>
  <c r="AE109" i="34"/>
  <c r="C21" i="27"/>
  <c r="E21" i="27"/>
  <c r="C8" i="38" l="1"/>
  <c r="C6" i="38"/>
  <c r="C8" i="37"/>
  <c r="C6" i="37"/>
  <c r="C15" i="27"/>
  <c r="C10" i="27"/>
  <c r="C7" i="27"/>
  <c r="C6" i="27"/>
  <c r="C8" i="26"/>
  <c r="C6" i="26"/>
  <c r="C4" i="26"/>
  <c r="C6" i="25"/>
  <c r="C30" i="24"/>
  <c r="C24" i="24"/>
  <c r="C13" i="24"/>
  <c r="C9" i="24"/>
  <c r="C6" i="24"/>
  <c r="C23" i="24" l="1"/>
  <c r="E23" i="24"/>
  <c r="C23" i="35"/>
  <c r="E23" i="35"/>
  <c r="D25" i="34" l="1"/>
  <c r="F25" i="34"/>
  <c r="G25" i="34"/>
  <c r="H25" i="34"/>
  <c r="I25" i="34"/>
  <c r="J25" i="34"/>
  <c r="K25" i="34"/>
  <c r="L25" i="34"/>
  <c r="M25" i="34"/>
  <c r="N25" i="34"/>
  <c r="O25" i="34"/>
  <c r="P25" i="34"/>
  <c r="Q25" i="34"/>
  <c r="R25" i="34"/>
  <c r="S25" i="34"/>
  <c r="T25" i="34"/>
  <c r="U25" i="34"/>
  <c r="V25" i="34"/>
  <c r="W25" i="34"/>
  <c r="X25" i="34"/>
  <c r="Y25" i="34"/>
  <c r="Z25" i="34"/>
  <c r="AA25" i="34"/>
  <c r="AB25" i="34"/>
  <c r="AC25" i="34"/>
  <c r="AD25" i="34"/>
  <c r="AE25" i="34"/>
  <c r="D183" i="34"/>
  <c r="F183" i="34"/>
  <c r="G183" i="34"/>
  <c r="H183" i="34"/>
  <c r="I183" i="34"/>
  <c r="J183" i="34"/>
  <c r="K183" i="34"/>
  <c r="L183" i="34"/>
  <c r="M183" i="34"/>
  <c r="N183" i="34"/>
  <c r="O183" i="34"/>
  <c r="P183" i="34"/>
  <c r="Q183" i="34"/>
  <c r="R183" i="34"/>
  <c r="S183" i="34"/>
  <c r="T183" i="34"/>
  <c r="U183" i="34"/>
  <c r="V183" i="34"/>
  <c r="W183" i="34"/>
  <c r="X183" i="34"/>
  <c r="Y183" i="34"/>
  <c r="Z183" i="34"/>
  <c r="AA183" i="34"/>
  <c r="AB183" i="34"/>
  <c r="AC183" i="34"/>
  <c r="AD183" i="34"/>
  <c r="AE183" i="34"/>
  <c r="C25" i="35"/>
  <c r="E25" i="35"/>
  <c r="C22" i="35"/>
  <c r="C24" i="35"/>
  <c r="E24" i="35"/>
  <c r="C8" i="23" l="1"/>
  <c r="C6" i="23"/>
  <c r="C11" i="42"/>
  <c r="C10" i="42"/>
  <c r="C6" i="42"/>
  <c r="C4" i="42"/>
  <c r="C18" i="41"/>
  <c r="C17" i="41"/>
  <c r="C16" i="41"/>
  <c r="C15" i="41"/>
  <c r="C14" i="41"/>
  <c r="C13" i="41"/>
  <c r="C12" i="41"/>
  <c r="C11" i="41"/>
  <c r="C6" i="41"/>
  <c r="C4" i="41"/>
  <c r="C6" i="40"/>
  <c r="C4" i="40"/>
  <c r="C10" i="40"/>
  <c r="C6" i="39"/>
  <c r="C4" i="39"/>
  <c r="E16" i="22"/>
  <c r="C16" i="22"/>
  <c r="T53" i="34"/>
  <c r="U53" i="34"/>
  <c r="V53" i="34"/>
  <c r="W53" i="34"/>
  <c r="X53" i="34"/>
  <c r="Y53" i="34"/>
  <c r="Z53" i="34"/>
  <c r="AA53" i="34"/>
  <c r="AB53" i="34"/>
  <c r="AC53" i="34"/>
  <c r="AD53" i="34"/>
  <c r="AE53" i="34"/>
  <c r="D53" i="34"/>
  <c r="F53" i="34"/>
  <c r="G53" i="34"/>
  <c r="H53" i="34"/>
  <c r="I53" i="34"/>
  <c r="J53" i="34"/>
  <c r="K53" i="34"/>
  <c r="L53" i="34"/>
  <c r="M53" i="34"/>
  <c r="N53" i="34"/>
  <c r="O53" i="34"/>
  <c r="P53" i="34"/>
  <c r="Q53" i="34"/>
  <c r="R53" i="34"/>
  <c r="S53" i="34"/>
  <c r="C14" i="22"/>
  <c r="C8" i="22"/>
  <c r="C6" i="22"/>
  <c r="C4" i="22"/>
  <c r="C10" i="18" l="1"/>
  <c r="C8" i="21"/>
  <c r="C6" i="21"/>
  <c r="C4" i="19" l="1"/>
  <c r="C9" i="19"/>
  <c r="C8" i="19"/>
  <c r="C6" i="19"/>
  <c r="C8" i="18"/>
  <c r="C6" i="18"/>
  <c r="C4" i="18"/>
  <c r="C6" i="17"/>
  <c r="C4" i="17"/>
  <c r="C4" i="16"/>
  <c r="C4" i="15"/>
  <c r="C6" i="15"/>
  <c r="C14" i="13" l="1"/>
  <c r="C9" i="13"/>
  <c r="C6" i="13"/>
  <c r="D87" i="34" l="1"/>
  <c r="F87" i="34"/>
  <c r="G87" i="34"/>
  <c r="H87" i="34"/>
  <c r="I87" i="34"/>
  <c r="J87" i="34"/>
  <c r="K87" i="34"/>
  <c r="L87" i="34"/>
  <c r="M87" i="34"/>
  <c r="N87" i="34"/>
  <c r="O87" i="34"/>
  <c r="P87" i="34"/>
  <c r="Q87" i="34"/>
  <c r="R87" i="34"/>
  <c r="S87" i="34"/>
  <c r="T87" i="34"/>
  <c r="U87" i="34"/>
  <c r="V87" i="34"/>
  <c r="W87" i="34"/>
  <c r="X87" i="34"/>
  <c r="Y87" i="34"/>
  <c r="Z87" i="34"/>
  <c r="AA87" i="34"/>
  <c r="AB87" i="34"/>
  <c r="AC87" i="34"/>
  <c r="AD87" i="34"/>
  <c r="AE87" i="34"/>
  <c r="D184" i="34"/>
  <c r="F184" i="34"/>
  <c r="G184" i="34"/>
  <c r="H184" i="34"/>
  <c r="I184" i="34"/>
  <c r="J184" i="34"/>
  <c r="K184" i="34"/>
  <c r="L184" i="34"/>
  <c r="M184" i="34"/>
  <c r="N184" i="34"/>
  <c r="O184" i="34"/>
  <c r="P184" i="34"/>
  <c r="Q184" i="34"/>
  <c r="R184" i="34"/>
  <c r="S184" i="34"/>
  <c r="T184" i="34"/>
  <c r="U184" i="34"/>
  <c r="V184" i="34"/>
  <c r="W184" i="34"/>
  <c r="X184" i="34"/>
  <c r="Y184" i="34"/>
  <c r="Z184" i="34"/>
  <c r="AA184" i="34"/>
  <c r="AB184" i="34"/>
  <c r="AC184" i="34"/>
  <c r="AD184" i="34"/>
  <c r="AE184" i="34"/>
  <c r="D181" i="34"/>
  <c r="F181" i="34"/>
  <c r="G181" i="34"/>
  <c r="H181" i="34"/>
  <c r="I181" i="34"/>
  <c r="J181" i="34"/>
  <c r="K181" i="34"/>
  <c r="L181" i="34"/>
  <c r="M181" i="34"/>
  <c r="N181" i="34"/>
  <c r="O181" i="34"/>
  <c r="P181" i="34"/>
  <c r="Q181" i="34"/>
  <c r="R181" i="34"/>
  <c r="S181" i="34"/>
  <c r="T181" i="34"/>
  <c r="U181" i="34"/>
  <c r="V181" i="34"/>
  <c r="W181" i="34"/>
  <c r="X181" i="34"/>
  <c r="Y181" i="34"/>
  <c r="Z181" i="34"/>
  <c r="AA181" i="34"/>
  <c r="AB181" i="34"/>
  <c r="AC181" i="34"/>
  <c r="AD181" i="34"/>
  <c r="AE181" i="34"/>
  <c r="C25" i="24"/>
  <c r="E25" i="24"/>
  <c r="C16" i="24"/>
  <c r="E16" i="24"/>
  <c r="C13" i="15"/>
  <c r="E13" i="15"/>
  <c r="AE174" i="34" l="1"/>
  <c r="AD174" i="34"/>
  <c r="AC174" i="34"/>
  <c r="AB174" i="34"/>
  <c r="AA174" i="34"/>
  <c r="Z174" i="34"/>
  <c r="Y174" i="34"/>
  <c r="X174" i="34"/>
  <c r="W174" i="34"/>
  <c r="V174" i="34"/>
  <c r="U174" i="34"/>
  <c r="T174" i="34"/>
  <c r="S174" i="34"/>
  <c r="R174" i="34"/>
  <c r="Q174" i="34"/>
  <c r="P174" i="34"/>
  <c r="O174" i="34"/>
  <c r="N174" i="34"/>
  <c r="M174" i="34"/>
  <c r="L174" i="34"/>
  <c r="K174" i="34"/>
  <c r="J174" i="34"/>
  <c r="I174" i="34"/>
  <c r="H174" i="34"/>
  <c r="G174" i="34"/>
  <c r="F174" i="34"/>
  <c r="D174" i="34"/>
  <c r="C50" i="13"/>
  <c r="E50" i="13"/>
  <c r="D171" i="34"/>
  <c r="F171" i="34"/>
  <c r="G171" i="34"/>
  <c r="H171" i="34"/>
  <c r="I171" i="34"/>
  <c r="J171" i="34"/>
  <c r="K171" i="34"/>
  <c r="L171" i="34"/>
  <c r="M171" i="34"/>
  <c r="N171" i="34"/>
  <c r="O171" i="34"/>
  <c r="P171" i="34"/>
  <c r="Q171" i="34"/>
  <c r="R171" i="34"/>
  <c r="S171" i="34"/>
  <c r="T171" i="34"/>
  <c r="U171" i="34"/>
  <c r="V171" i="34"/>
  <c r="W171" i="34"/>
  <c r="X171" i="34"/>
  <c r="Y171" i="34"/>
  <c r="Z171" i="34"/>
  <c r="AA171" i="34"/>
  <c r="AB171" i="34"/>
  <c r="AC171" i="34"/>
  <c r="AD171" i="34"/>
  <c r="AE171" i="34"/>
  <c r="C49" i="13"/>
  <c r="E49" i="13"/>
  <c r="C32" i="24" l="1"/>
  <c r="E32" i="24"/>
  <c r="C11" i="40" l="1"/>
  <c r="C12" i="40"/>
  <c r="C13" i="40"/>
  <c r="AB158" i="34"/>
  <c r="AC158" i="34"/>
  <c r="AD158" i="34"/>
  <c r="AE158" i="34"/>
  <c r="AB159" i="34"/>
  <c r="AC159" i="34"/>
  <c r="AD159" i="34"/>
  <c r="AE159" i="34"/>
  <c r="AB160" i="34"/>
  <c r="AC160" i="34"/>
  <c r="AD160" i="34"/>
  <c r="AE160" i="34"/>
  <c r="AB162" i="34"/>
  <c r="AC162" i="34"/>
  <c r="AD162" i="34"/>
  <c r="AE162" i="34"/>
  <c r="Q158" i="34"/>
  <c r="R158" i="34"/>
  <c r="S158" i="34"/>
  <c r="T158" i="34"/>
  <c r="U158" i="34"/>
  <c r="V158" i="34"/>
  <c r="W158" i="34"/>
  <c r="X158" i="34"/>
  <c r="Y158" i="34"/>
  <c r="Z158" i="34"/>
  <c r="AA158" i="34"/>
  <c r="Q159" i="34"/>
  <c r="R159" i="34"/>
  <c r="S159" i="34"/>
  <c r="T159" i="34"/>
  <c r="U159" i="34"/>
  <c r="V159" i="34"/>
  <c r="W159" i="34"/>
  <c r="X159" i="34"/>
  <c r="Y159" i="34"/>
  <c r="Z159" i="34"/>
  <c r="AA159" i="34"/>
  <c r="Q160" i="34"/>
  <c r="R160" i="34"/>
  <c r="S160" i="34"/>
  <c r="T160" i="34"/>
  <c r="U160" i="34"/>
  <c r="V160" i="34"/>
  <c r="W160" i="34"/>
  <c r="X160" i="34"/>
  <c r="Y160" i="34"/>
  <c r="Z160" i="34"/>
  <c r="AA160" i="34"/>
  <c r="Q162" i="34"/>
  <c r="R162" i="34"/>
  <c r="S162" i="34"/>
  <c r="T162" i="34"/>
  <c r="U162" i="34"/>
  <c r="V162" i="34"/>
  <c r="W162" i="34"/>
  <c r="X162" i="34"/>
  <c r="Y162" i="34"/>
  <c r="Z162" i="34"/>
  <c r="AA162" i="34"/>
  <c r="D162" i="34"/>
  <c r="F162" i="34"/>
  <c r="G162" i="34"/>
  <c r="H162" i="34"/>
  <c r="I162" i="34"/>
  <c r="J162" i="34"/>
  <c r="K162" i="34"/>
  <c r="L162" i="34"/>
  <c r="M162" i="34"/>
  <c r="N162" i="34"/>
  <c r="O162" i="34"/>
  <c r="P162" i="34"/>
  <c r="D158" i="34"/>
  <c r="F158" i="34"/>
  <c r="G158" i="34"/>
  <c r="H158" i="34"/>
  <c r="I158" i="34"/>
  <c r="J158" i="34"/>
  <c r="K158" i="34"/>
  <c r="L158" i="34"/>
  <c r="M158" i="34"/>
  <c r="N158" i="34"/>
  <c r="O158" i="34"/>
  <c r="P158" i="34"/>
  <c r="AA151" i="34"/>
  <c r="AB151" i="34"/>
  <c r="AC151" i="34"/>
  <c r="AD151" i="34"/>
  <c r="AE151" i="34"/>
  <c r="AA152" i="34"/>
  <c r="AB152" i="34"/>
  <c r="AC152" i="34"/>
  <c r="AD152" i="34"/>
  <c r="AE152" i="34"/>
  <c r="AA153" i="34"/>
  <c r="AB153" i="34"/>
  <c r="AC153" i="34"/>
  <c r="AD153" i="34"/>
  <c r="AE153" i="34"/>
  <c r="AA155" i="34"/>
  <c r="AB155" i="34"/>
  <c r="AC155" i="34"/>
  <c r="AD155" i="34"/>
  <c r="AE155" i="34"/>
  <c r="P151" i="34"/>
  <c r="Q151" i="34"/>
  <c r="R151" i="34"/>
  <c r="S151" i="34"/>
  <c r="T151" i="34"/>
  <c r="U151" i="34"/>
  <c r="V151" i="34"/>
  <c r="W151" i="34"/>
  <c r="X151" i="34"/>
  <c r="Y151" i="34"/>
  <c r="Z151" i="34"/>
  <c r="P152" i="34"/>
  <c r="Q152" i="34"/>
  <c r="R152" i="34"/>
  <c r="S152" i="34"/>
  <c r="T152" i="34"/>
  <c r="U152" i="34"/>
  <c r="V152" i="34"/>
  <c r="W152" i="34"/>
  <c r="X152" i="34"/>
  <c r="Y152" i="34"/>
  <c r="Z152" i="34"/>
  <c r="P153" i="34"/>
  <c r="Q153" i="34"/>
  <c r="R153" i="34"/>
  <c r="S153" i="34"/>
  <c r="T153" i="34"/>
  <c r="U153" i="34"/>
  <c r="V153" i="34"/>
  <c r="W153" i="34"/>
  <c r="X153" i="34"/>
  <c r="Y153" i="34"/>
  <c r="Z153" i="34"/>
  <c r="P155" i="34"/>
  <c r="Q155" i="34"/>
  <c r="R155" i="34"/>
  <c r="S155" i="34"/>
  <c r="T155" i="34"/>
  <c r="U155" i="34"/>
  <c r="V155" i="34"/>
  <c r="W155" i="34"/>
  <c r="X155" i="34"/>
  <c r="Y155" i="34"/>
  <c r="Z155" i="34"/>
  <c r="D151" i="34"/>
  <c r="F151" i="34"/>
  <c r="G151" i="34"/>
  <c r="H151" i="34"/>
  <c r="I151" i="34"/>
  <c r="J151" i="34"/>
  <c r="K151" i="34"/>
  <c r="L151" i="34"/>
  <c r="M151" i="34"/>
  <c r="N151" i="34"/>
  <c r="O151" i="34"/>
  <c r="D152" i="34"/>
  <c r="F152" i="34"/>
  <c r="G152" i="34"/>
  <c r="H152" i="34"/>
  <c r="I152" i="34"/>
  <c r="J152" i="34"/>
  <c r="K152" i="34"/>
  <c r="L152" i="34"/>
  <c r="M152" i="34"/>
  <c r="N152" i="34"/>
  <c r="O152" i="34"/>
  <c r="D153" i="34"/>
  <c r="F153" i="34"/>
  <c r="G153" i="34"/>
  <c r="H153" i="34"/>
  <c r="I153" i="34"/>
  <c r="J153" i="34"/>
  <c r="K153" i="34"/>
  <c r="L153" i="34"/>
  <c r="M153" i="34"/>
  <c r="N153" i="34"/>
  <c r="O153" i="34"/>
  <c r="D155" i="34"/>
  <c r="F155" i="34"/>
  <c r="G155" i="34"/>
  <c r="H155" i="34"/>
  <c r="I155" i="34"/>
  <c r="J155" i="34"/>
  <c r="K155" i="34"/>
  <c r="L155" i="34"/>
  <c r="M155" i="34"/>
  <c r="N155" i="34"/>
  <c r="O155" i="34"/>
  <c r="E34" i="22"/>
  <c r="E35" i="22"/>
  <c r="C34" i="22"/>
  <c r="C35" i="22"/>
  <c r="Q91" i="34"/>
  <c r="R91" i="34"/>
  <c r="S91" i="34"/>
  <c r="T91" i="34"/>
  <c r="U91" i="34"/>
  <c r="V91" i="34"/>
  <c r="W91" i="34"/>
  <c r="X91" i="34"/>
  <c r="Y91" i="34"/>
  <c r="Z91" i="34"/>
  <c r="AA91" i="34"/>
  <c r="AB91" i="34"/>
  <c r="AC91" i="34"/>
  <c r="AD91" i="34"/>
  <c r="AE91" i="34"/>
  <c r="Q167" i="34"/>
  <c r="R167" i="34"/>
  <c r="S167" i="34"/>
  <c r="T167" i="34"/>
  <c r="U167" i="34"/>
  <c r="V167" i="34"/>
  <c r="W167" i="34"/>
  <c r="X167" i="34"/>
  <c r="Y167" i="34"/>
  <c r="Z167" i="34"/>
  <c r="AA167" i="34"/>
  <c r="AB167" i="34"/>
  <c r="AC167" i="34"/>
  <c r="AD167" i="34"/>
  <c r="AE167" i="34"/>
  <c r="D91" i="34"/>
  <c r="F91" i="34"/>
  <c r="G91" i="34"/>
  <c r="H91" i="34"/>
  <c r="I91" i="34"/>
  <c r="J91" i="34"/>
  <c r="K91" i="34"/>
  <c r="L91" i="34"/>
  <c r="M91" i="34"/>
  <c r="N91" i="34"/>
  <c r="O91" i="34"/>
  <c r="P91" i="34"/>
  <c r="D167" i="34"/>
  <c r="F167" i="34"/>
  <c r="G167" i="34"/>
  <c r="H167" i="34"/>
  <c r="I167" i="34"/>
  <c r="J167" i="34"/>
  <c r="K167" i="34"/>
  <c r="L167" i="34"/>
  <c r="M167" i="34"/>
  <c r="N167" i="34"/>
  <c r="O167" i="34"/>
  <c r="P167" i="34"/>
  <c r="C27" i="13" l="1"/>
  <c r="C16" i="35" l="1"/>
  <c r="E15" i="27" l="1"/>
  <c r="E11" i="42"/>
  <c r="E10" i="42"/>
  <c r="E12" i="41" l="1"/>
  <c r="E11" i="41"/>
  <c r="AC154" i="34" l="1"/>
  <c r="AD154" i="34"/>
  <c r="AE154" i="34"/>
  <c r="AC161" i="34"/>
  <c r="AD161" i="34"/>
  <c r="AE161" i="34"/>
  <c r="V154" i="34"/>
  <c r="W154" i="34"/>
  <c r="X154" i="34"/>
  <c r="Y154" i="34"/>
  <c r="Z154" i="34"/>
  <c r="AA154" i="34"/>
  <c r="AB154" i="34"/>
  <c r="V161" i="34"/>
  <c r="W161" i="34"/>
  <c r="X161" i="34"/>
  <c r="Y161" i="34"/>
  <c r="Z161" i="34"/>
  <c r="AA161" i="34"/>
  <c r="AB161" i="34"/>
  <c r="N154" i="34"/>
  <c r="O154" i="34"/>
  <c r="P154" i="34"/>
  <c r="Q154" i="34"/>
  <c r="R154" i="34"/>
  <c r="S154" i="34"/>
  <c r="T154" i="34"/>
  <c r="U154" i="34"/>
  <c r="N161" i="34"/>
  <c r="O161" i="34"/>
  <c r="P161" i="34"/>
  <c r="Q161" i="34"/>
  <c r="R161" i="34"/>
  <c r="S161" i="34"/>
  <c r="T161" i="34"/>
  <c r="U161" i="34"/>
  <c r="D154" i="34"/>
  <c r="F154" i="34"/>
  <c r="G154" i="34"/>
  <c r="H154" i="34"/>
  <c r="I154" i="34"/>
  <c r="J154" i="34"/>
  <c r="K154" i="34"/>
  <c r="L154" i="34"/>
  <c r="M154" i="34"/>
  <c r="D161" i="34"/>
  <c r="F161" i="34"/>
  <c r="G161" i="34"/>
  <c r="H161" i="34"/>
  <c r="I161" i="34"/>
  <c r="J161" i="34"/>
  <c r="K161" i="34"/>
  <c r="L161" i="34"/>
  <c r="M161" i="34"/>
  <c r="C7" i="16" l="1"/>
  <c r="V8" i="34" l="1"/>
  <c r="V9" i="34"/>
  <c r="V10" i="34"/>
  <c r="V11" i="34"/>
  <c r="V12" i="34"/>
  <c r="V13" i="34"/>
  <c r="V14" i="34"/>
  <c r="V15" i="34"/>
  <c r="V16" i="34"/>
  <c r="V17" i="34"/>
  <c r="V18" i="34"/>
  <c r="V19" i="34"/>
  <c r="V20" i="34"/>
  <c r="V21" i="34"/>
  <c r="V22" i="34"/>
  <c r="V23" i="34"/>
  <c r="V24" i="34"/>
  <c r="V27" i="34"/>
  <c r="V28" i="34"/>
  <c r="V29" i="34"/>
  <c r="V32" i="34"/>
  <c r="V33" i="34"/>
  <c r="V34" i="34"/>
  <c r="V35" i="34"/>
  <c r="V30" i="34"/>
  <c r="V31" i="34"/>
  <c r="V36" i="34"/>
  <c r="V37" i="34"/>
  <c r="V38" i="34"/>
  <c r="V39" i="34"/>
  <c r="V40" i="34"/>
  <c r="V41" i="34"/>
  <c r="V42" i="34"/>
  <c r="V43" i="34"/>
  <c r="V44" i="34"/>
  <c r="V45" i="34"/>
  <c r="V47" i="34"/>
  <c r="V46" i="34"/>
  <c r="V48" i="34"/>
  <c r="V49" i="34"/>
  <c r="V50" i="34"/>
  <c r="V51" i="34"/>
  <c r="V52" i="34"/>
  <c r="V54" i="34"/>
  <c r="V55" i="34"/>
  <c r="V56" i="34"/>
  <c r="V57" i="34"/>
  <c r="V58" i="34"/>
  <c r="V59" i="34"/>
  <c r="V60" i="34"/>
  <c r="V61" i="34"/>
  <c r="V62" i="34"/>
  <c r="V63" i="34"/>
  <c r="V64" i="34"/>
  <c r="V65" i="34"/>
  <c r="V66" i="34"/>
  <c r="V67" i="34"/>
  <c r="V68" i="34"/>
  <c r="V69" i="34"/>
  <c r="V70" i="34"/>
  <c r="V71" i="34"/>
  <c r="V72" i="34"/>
  <c r="V73" i="34"/>
  <c r="V74" i="34"/>
  <c r="V75" i="34"/>
  <c r="V76" i="34"/>
  <c r="V77" i="34"/>
  <c r="V172" i="34"/>
  <c r="V78" i="34"/>
  <c r="V79" i="34"/>
  <c r="V80" i="34"/>
  <c r="V81" i="34"/>
  <c r="V82" i="34"/>
  <c r="V83" i="34"/>
  <c r="V84" i="34"/>
  <c r="V85" i="34"/>
  <c r="V86" i="34"/>
  <c r="V88" i="34"/>
  <c r="V89" i="34"/>
  <c r="V90" i="34"/>
  <c r="V92" i="34"/>
  <c r="V93" i="34"/>
  <c r="V94" i="34"/>
  <c r="V95" i="34"/>
  <c r="V96" i="34"/>
  <c r="V97" i="34"/>
  <c r="V98" i="34"/>
  <c r="V99" i="34"/>
  <c r="V100" i="34"/>
  <c r="V101" i="34"/>
  <c r="V102" i="34"/>
  <c r="V103" i="34"/>
  <c r="V104" i="34"/>
  <c r="V105" i="34"/>
  <c r="V106" i="34"/>
  <c r="V107" i="34"/>
  <c r="V108" i="34"/>
  <c r="V110" i="34"/>
  <c r="V111" i="34"/>
  <c r="V112" i="34"/>
  <c r="V113" i="34"/>
  <c r="V114" i="34"/>
  <c r="V116" i="34"/>
  <c r="V117" i="34"/>
  <c r="V115" i="34"/>
  <c r="V118" i="34"/>
  <c r="V119" i="34"/>
  <c r="V120" i="34"/>
  <c r="V121" i="34"/>
  <c r="V122" i="34"/>
  <c r="V123" i="34"/>
  <c r="V124" i="34"/>
  <c r="V125" i="34"/>
  <c r="V126" i="34"/>
  <c r="V127" i="34"/>
  <c r="V128" i="34"/>
  <c r="V129" i="34"/>
  <c r="V130" i="34"/>
  <c r="V131" i="34"/>
  <c r="V132" i="34"/>
  <c r="V147" i="34"/>
  <c r="V133" i="34"/>
  <c r="V134" i="34"/>
  <c r="V148" i="34"/>
  <c r="V135" i="34"/>
  <c r="V136" i="34"/>
  <c r="V137" i="34"/>
  <c r="V138" i="34"/>
  <c r="V139" i="34"/>
  <c r="V140" i="34"/>
  <c r="V141" i="34"/>
  <c r="V142" i="34"/>
  <c r="V143" i="34"/>
  <c r="V144" i="34"/>
  <c r="V145" i="34"/>
  <c r="V146" i="34"/>
  <c r="V149" i="34"/>
  <c r="V150" i="34"/>
  <c r="V156" i="34"/>
  <c r="V157" i="34"/>
  <c r="V163" i="34"/>
  <c r="V164" i="34"/>
  <c r="V165" i="34"/>
  <c r="V166" i="34"/>
  <c r="V168" i="34"/>
  <c r="V169" i="34"/>
  <c r="V170" i="34"/>
  <c r="V173" i="34"/>
  <c r="V175" i="34"/>
  <c r="V176" i="34"/>
  <c r="V177" i="34"/>
  <c r="V178" i="34"/>
  <c r="V179" i="34"/>
  <c r="V180" i="34"/>
  <c r="V185" i="34"/>
  <c r="V186" i="34"/>
  <c r="V187" i="34"/>
  <c r="V188" i="34"/>
  <c r="V189" i="34"/>
  <c r="V190" i="34"/>
  <c r="V191" i="34"/>
  <c r="V192" i="34"/>
  <c r="V193" i="34"/>
  <c r="V194" i="34"/>
  <c r="V195" i="34"/>
  <c r="V196" i="34"/>
  <c r="V197" i="34"/>
  <c r="V198" i="34"/>
  <c r="V199" i="34"/>
  <c r="V200" i="34"/>
  <c r="V201" i="34"/>
  <c r="V202" i="34"/>
  <c r="V203" i="34"/>
  <c r="V204" i="34"/>
  <c r="V205" i="34"/>
  <c r="V206" i="34"/>
  <c r="V207" i="34"/>
  <c r="V208" i="34"/>
  <c r="V209" i="34"/>
  <c r="V3" i="34"/>
  <c r="V5" i="34"/>
  <c r="V4" i="34"/>
  <c r="V6" i="34"/>
  <c r="V182" i="34"/>
  <c r="V7" i="34"/>
  <c r="V2" i="34"/>
  <c r="E22" i="35"/>
  <c r="C12" i="42" l="1"/>
  <c r="E11" i="40"/>
  <c r="E12" i="40"/>
  <c r="E13" i="40"/>
  <c r="E9" i="40"/>
  <c r="E10" i="40"/>
  <c r="C9" i="40"/>
  <c r="C13" i="42"/>
  <c r="C14" i="42"/>
  <c r="C15" i="42"/>
  <c r="C16" i="42"/>
  <c r="AE165" i="34"/>
  <c r="X165" i="34"/>
  <c r="Y165" i="34"/>
  <c r="Z165" i="34"/>
  <c r="AA165" i="34"/>
  <c r="AB165" i="34"/>
  <c r="AC165" i="34"/>
  <c r="AD165" i="34"/>
  <c r="N165" i="34"/>
  <c r="O165" i="34"/>
  <c r="P165" i="34"/>
  <c r="Q165" i="34"/>
  <c r="R165" i="34"/>
  <c r="S165" i="34"/>
  <c r="T165" i="34"/>
  <c r="U165" i="34"/>
  <c r="W165" i="34"/>
  <c r="F165" i="34"/>
  <c r="G165" i="34"/>
  <c r="H165" i="34"/>
  <c r="I165" i="34"/>
  <c r="J165" i="34"/>
  <c r="K165" i="34"/>
  <c r="L165" i="34"/>
  <c r="M165" i="34"/>
  <c r="X93" i="34"/>
  <c r="Y93" i="34"/>
  <c r="Z93" i="34"/>
  <c r="AA93" i="34"/>
  <c r="AB93" i="34"/>
  <c r="AC93" i="34"/>
  <c r="AD93" i="34"/>
  <c r="AE93" i="34"/>
  <c r="N93" i="34"/>
  <c r="O93" i="34"/>
  <c r="P93" i="34"/>
  <c r="Q93" i="34"/>
  <c r="R93" i="34"/>
  <c r="S93" i="34"/>
  <c r="T93" i="34"/>
  <c r="U93" i="34"/>
  <c r="W93" i="34"/>
  <c r="F93" i="34"/>
  <c r="G93" i="34"/>
  <c r="H93" i="34"/>
  <c r="I93" i="34"/>
  <c r="J93" i="34"/>
  <c r="K93" i="34"/>
  <c r="L93" i="34"/>
  <c r="M93" i="34"/>
  <c r="X31" i="34"/>
  <c r="Y31" i="34"/>
  <c r="Z31" i="34"/>
  <c r="AA31" i="34"/>
  <c r="AB31" i="34"/>
  <c r="AC31" i="34"/>
  <c r="AD31" i="34"/>
  <c r="AE31" i="34"/>
  <c r="N31" i="34"/>
  <c r="O31" i="34"/>
  <c r="P31" i="34"/>
  <c r="Q31" i="34"/>
  <c r="R31" i="34"/>
  <c r="S31" i="34"/>
  <c r="T31" i="34"/>
  <c r="U31" i="34"/>
  <c r="W31" i="34"/>
  <c r="F31" i="34"/>
  <c r="G31" i="34"/>
  <c r="H31" i="34"/>
  <c r="I31" i="34"/>
  <c r="J31" i="34"/>
  <c r="K31" i="34"/>
  <c r="L31" i="34"/>
  <c r="M31" i="34"/>
  <c r="E16" i="42"/>
  <c r="E15" i="42"/>
  <c r="E14" i="42"/>
  <c r="E13" i="42"/>
  <c r="E12" i="42"/>
  <c r="E9" i="42"/>
  <c r="C9" i="42"/>
  <c r="C19" i="41"/>
  <c r="X30" i="34"/>
  <c r="Y30" i="34"/>
  <c r="Z30" i="34"/>
  <c r="AA30" i="34"/>
  <c r="AB30" i="34"/>
  <c r="AC30" i="34"/>
  <c r="AD30" i="34"/>
  <c r="AE30" i="34"/>
  <c r="X92" i="34"/>
  <c r="Y92" i="34"/>
  <c r="Z92" i="34"/>
  <c r="AA92" i="34"/>
  <c r="AB92" i="34"/>
  <c r="AC92" i="34"/>
  <c r="AD92" i="34"/>
  <c r="AE92" i="34"/>
  <c r="X94" i="34"/>
  <c r="Y94" i="34"/>
  <c r="Z94" i="34"/>
  <c r="AA94" i="34"/>
  <c r="AB94" i="34"/>
  <c r="AC94" i="34"/>
  <c r="AD94" i="34"/>
  <c r="AE94" i="34"/>
  <c r="X164" i="34"/>
  <c r="Y164" i="34"/>
  <c r="Z164" i="34"/>
  <c r="AA164" i="34"/>
  <c r="AB164" i="34"/>
  <c r="AC164" i="34"/>
  <c r="AD164" i="34"/>
  <c r="AE164" i="34"/>
  <c r="X166" i="34"/>
  <c r="Y166" i="34"/>
  <c r="Z166" i="34"/>
  <c r="AA166" i="34"/>
  <c r="AB166" i="34"/>
  <c r="AC166" i="34"/>
  <c r="AD166" i="34"/>
  <c r="AE166" i="34"/>
  <c r="N30" i="34"/>
  <c r="O30" i="34"/>
  <c r="P30" i="34"/>
  <c r="Q30" i="34"/>
  <c r="R30" i="34"/>
  <c r="S30" i="34"/>
  <c r="T30" i="34"/>
  <c r="U30" i="34"/>
  <c r="W30" i="34"/>
  <c r="N92" i="34"/>
  <c r="O92" i="34"/>
  <c r="P92" i="34"/>
  <c r="Q92" i="34"/>
  <c r="R92" i="34"/>
  <c r="S92" i="34"/>
  <c r="T92" i="34"/>
  <c r="U92" i="34"/>
  <c r="W92" i="34"/>
  <c r="N94" i="34"/>
  <c r="O94" i="34"/>
  <c r="P94" i="34"/>
  <c r="Q94" i="34"/>
  <c r="R94" i="34"/>
  <c r="S94" i="34"/>
  <c r="T94" i="34"/>
  <c r="U94" i="34"/>
  <c r="W94" i="34"/>
  <c r="N164" i="34"/>
  <c r="O164" i="34"/>
  <c r="P164" i="34"/>
  <c r="Q164" i="34"/>
  <c r="R164" i="34"/>
  <c r="S164" i="34"/>
  <c r="T164" i="34"/>
  <c r="U164" i="34"/>
  <c r="W164" i="34"/>
  <c r="N166" i="34"/>
  <c r="O166" i="34"/>
  <c r="P166" i="34"/>
  <c r="Q166" i="34"/>
  <c r="R166" i="34"/>
  <c r="S166" i="34"/>
  <c r="T166" i="34"/>
  <c r="U166" i="34"/>
  <c r="W166" i="34"/>
  <c r="F30" i="34"/>
  <c r="G30" i="34"/>
  <c r="H30" i="34"/>
  <c r="I30" i="34"/>
  <c r="J30" i="34"/>
  <c r="K30" i="34"/>
  <c r="L30" i="34"/>
  <c r="M30" i="34"/>
  <c r="F92" i="34"/>
  <c r="G92" i="34"/>
  <c r="H92" i="34"/>
  <c r="I92" i="34"/>
  <c r="J92" i="34"/>
  <c r="K92" i="34"/>
  <c r="L92" i="34"/>
  <c r="M92" i="34"/>
  <c r="F94" i="34"/>
  <c r="G94" i="34"/>
  <c r="H94" i="34"/>
  <c r="I94" i="34"/>
  <c r="J94" i="34"/>
  <c r="K94" i="34"/>
  <c r="L94" i="34"/>
  <c r="M94" i="34"/>
  <c r="F164" i="34"/>
  <c r="G164" i="34"/>
  <c r="H164" i="34"/>
  <c r="I164" i="34"/>
  <c r="J164" i="34"/>
  <c r="K164" i="34"/>
  <c r="L164" i="34"/>
  <c r="M164" i="34"/>
  <c r="F166" i="34"/>
  <c r="G166" i="34"/>
  <c r="H166" i="34"/>
  <c r="I166" i="34"/>
  <c r="J166" i="34"/>
  <c r="K166" i="34"/>
  <c r="L166" i="34"/>
  <c r="M166" i="34"/>
  <c r="E19" i="41"/>
  <c r="E16" i="41"/>
  <c r="E17" i="41"/>
  <c r="E18" i="41"/>
  <c r="C19" i="39"/>
  <c r="C20" i="39"/>
  <c r="C17" i="39"/>
  <c r="C18" i="39"/>
  <c r="C15" i="39"/>
  <c r="C16" i="39"/>
  <c r="E14" i="39"/>
  <c r="C14" i="39"/>
  <c r="X145" i="34" l="1"/>
  <c r="Y145" i="34"/>
  <c r="Z145" i="34"/>
  <c r="AA145" i="34"/>
  <c r="AB145" i="34"/>
  <c r="AC145" i="34"/>
  <c r="AD145" i="34"/>
  <c r="AE145" i="34"/>
  <c r="N145" i="34"/>
  <c r="O145" i="34"/>
  <c r="P145" i="34"/>
  <c r="Q145" i="34"/>
  <c r="R145" i="34"/>
  <c r="S145" i="34"/>
  <c r="T145" i="34"/>
  <c r="U145" i="34"/>
  <c r="W145" i="34"/>
  <c r="F145" i="34"/>
  <c r="G145" i="34"/>
  <c r="H145" i="34"/>
  <c r="I145" i="34"/>
  <c r="J145" i="34"/>
  <c r="K145" i="34"/>
  <c r="L145" i="34"/>
  <c r="M145" i="34"/>
  <c r="AC192" i="34"/>
  <c r="AD192" i="34"/>
  <c r="AE192" i="34"/>
  <c r="AC193" i="34"/>
  <c r="AD193" i="34"/>
  <c r="AE193" i="34"/>
  <c r="AC194" i="34"/>
  <c r="AD194" i="34"/>
  <c r="AE194" i="34"/>
  <c r="U192" i="34"/>
  <c r="W192" i="34"/>
  <c r="X192" i="34"/>
  <c r="Y192" i="34"/>
  <c r="Z192" i="34"/>
  <c r="AA192" i="34"/>
  <c r="AB192" i="34"/>
  <c r="U193" i="34"/>
  <c r="W193" i="34"/>
  <c r="X193" i="34"/>
  <c r="Y193" i="34"/>
  <c r="Z193" i="34"/>
  <c r="AA193" i="34"/>
  <c r="AB193" i="34"/>
  <c r="U194" i="34"/>
  <c r="W194" i="34"/>
  <c r="X194" i="34"/>
  <c r="Y194" i="34"/>
  <c r="Z194" i="34"/>
  <c r="AA194" i="34"/>
  <c r="AB194" i="34"/>
  <c r="M192" i="34"/>
  <c r="N192" i="34"/>
  <c r="O192" i="34"/>
  <c r="P192" i="34"/>
  <c r="Q192" i="34"/>
  <c r="R192" i="34"/>
  <c r="S192" i="34"/>
  <c r="T192" i="34"/>
  <c r="M193" i="34"/>
  <c r="N193" i="34"/>
  <c r="O193" i="34"/>
  <c r="P193" i="34"/>
  <c r="Q193" i="34"/>
  <c r="R193" i="34"/>
  <c r="S193" i="34"/>
  <c r="T193" i="34"/>
  <c r="M194" i="34"/>
  <c r="N194" i="34"/>
  <c r="O194" i="34"/>
  <c r="P194" i="34"/>
  <c r="Q194" i="34"/>
  <c r="R194" i="34"/>
  <c r="S194" i="34"/>
  <c r="T194" i="34"/>
  <c r="F192" i="34"/>
  <c r="G192" i="34"/>
  <c r="H192" i="34"/>
  <c r="I192" i="34"/>
  <c r="J192" i="34"/>
  <c r="K192" i="34"/>
  <c r="L192" i="34"/>
  <c r="F193" i="34"/>
  <c r="G193" i="34"/>
  <c r="H193" i="34"/>
  <c r="I193" i="34"/>
  <c r="J193" i="34"/>
  <c r="K193" i="34"/>
  <c r="L193" i="34"/>
  <c r="F194" i="34"/>
  <c r="G194" i="34"/>
  <c r="H194" i="34"/>
  <c r="I194" i="34"/>
  <c r="J194" i="34"/>
  <c r="K194" i="34"/>
  <c r="L194" i="34"/>
  <c r="AC188" i="34" l="1"/>
  <c r="AD188" i="34"/>
  <c r="AE188" i="34"/>
  <c r="AC189" i="34"/>
  <c r="AD189" i="34"/>
  <c r="AE189" i="34"/>
  <c r="AC190" i="34"/>
  <c r="AD190" i="34"/>
  <c r="AE190" i="34"/>
  <c r="U188" i="34"/>
  <c r="W188" i="34"/>
  <c r="X188" i="34"/>
  <c r="Y188" i="34"/>
  <c r="Z188" i="34"/>
  <c r="AA188" i="34"/>
  <c r="AB188" i="34"/>
  <c r="U189" i="34"/>
  <c r="W189" i="34"/>
  <c r="X189" i="34"/>
  <c r="Y189" i="34"/>
  <c r="Z189" i="34"/>
  <c r="AA189" i="34"/>
  <c r="AB189" i="34"/>
  <c r="U190" i="34"/>
  <c r="W190" i="34"/>
  <c r="X190" i="34"/>
  <c r="Y190" i="34"/>
  <c r="Z190" i="34"/>
  <c r="AA190" i="34"/>
  <c r="AB190" i="34"/>
  <c r="M188" i="34"/>
  <c r="N188" i="34"/>
  <c r="O188" i="34"/>
  <c r="P188" i="34"/>
  <c r="Q188" i="34"/>
  <c r="R188" i="34"/>
  <c r="S188" i="34"/>
  <c r="T188" i="34"/>
  <c r="M189" i="34"/>
  <c r="N189" i="34"/>
  <c r="O189" i="34"/>
  <c r="P189" i="34"/>
  <c r="Q189" i="34"/>
  <c r="R189" i="34"/>
  <c r="S189" i="34"/>
  <c r="T189" i="34"/>
  <c r="M190" i="34"/>
  <c r="N190" i="34"/>
  <c r="O190" i="34"/>
  <c r="P190" i="34"/>
  <c r="Q190" i="34"/>
  <c r="R190" i="34"/>
  <c r="S190" i="34"/>
  <c r="T190" i="34"/>
  <c r="F188" i="34"/>
  <c r="G188" i="34"/>
  <c r="H188" i="34"/>
  <c r="I188" i="34"/>
  <c r="J188" i="34"/>
  <c r="K188" i="34"/>
  <c r="L188" i="34"/>
  <c r="F189" i="34"/>
  <c r="G189" i="34"/>
  <c r="H189" i="34"/>
  <c r="I189" i="34"/>
  <c r="J189" i="34"/>
  <c r="K189" i="34"/>
  <c r="L189" i="34"/>
  <c r="F190" i="34"/>
  <c r="G190" i="34"/>
  <c r="H190" i="34"/>
  <c r="I190" i="34"/>
  <c r="J190" i="34"/>
  <c r="K190" i="34"/>
  <c r="L190" i="34"/>
  <c r="AC163" i="34"/>
  <c r="AD163" i="34"/>
  <c r="AE163" i="34"/>
  <c r="U163" i="34"/>
  <c r="W163" i="34"/>
  <c r="X163" i="34"/>
  <c r="Y163" i="34"/>
  <c r="Z163" i="34"/>
  <c r="AA163" i="34"/>
  <c r="AB163" i="34"/>
  <c r="M159" i="34"/>
  <c r="N159" i="34"/>
  <c r="O159" i="34"/>
  <c r="P159" i="34"/>
  <c r="M160" i="34"/>
  <c r="N160" i="34"/>
  <c r="O160" i="34"/>
  <c r="P160" i="34"/>
  <c r="M163" i="34"/>
  <c r="N163" i="34"/>
  <c r="O163" i="34"/>
  <c r="P163" i="34"/>
  <c r="Q163" i="34"/>
  <c r="R163" i="34"/>
  <c r="S163" i="34"/>
  <c r="T163" i="34"/>
  <c r="F159" i="34"/>
  <c r="G159" i="34"/>
  <c r="H159" i="34"/>
  <c r="I159" i="34"/>
  <c r="J159" i="34"/>
  <c r="K159" i="34"/>
  <c r="L159" i="34"/>
  <c r="F160" i="34"/>
  <c r="G160" i="34"/>
  <c r="H160" i="34"/>
  <c r="I160" i="34"/>
  <c r="J160" i="34"/>
  <c r="K160" i="34"/>
  <c r="L160" i="34"/>
  <c r="F163" i="34"/>
  <c r="G163" i="34"/>
  <c r="H163" i="34"/>
  <c r="I163" i="34"/>
  <c r="J163" i="34"/>
  <c r="K163" i="34"/>
  <c r="L163" i="34"/>
  <c r="AC156" i="34"/>
  <c r="AD156" i="34"/>
  <c r="AE156" i="34"/>
  <c r="U156" i="34"/>
  <c r="W156" i="34"/>
  <c r="X156" i="34"/>
  <c r="Y156" i="34"/>
  <c r="Z156" i="34"/>
  <c r="AA156" i="34"/>
  <c r="AB156" i="34"/>
  <c r="M156" i="34"/>
  <c r="N156" i="34"/>
  <c r="O156" i="34"/>
  <c r="P156" i="34"/>
  <c r="Q156" i="34"/>
  <c r="R156" i="34"/>
  <c r="S156" i="34"/>
  <c r="T156" i="34"/>
  <c r="F156" i="34"/>
  <c r="G156" i="34"/>
  <c r="H156" i="34"/>
  <c r="I156" i="34"/>
  <c r="J156" i="34"/>
  <c r="K156" i="34"/>
  <c r="L156" i="34"/>
  <c r="E9" i="41" l="1"/>
  <c r="E10" i="41"/>
  <c r="E13" i="41"/>
  <c r="E14" i="41"/>
  <c r="E15" i="41"/>
  <c r="C9" i="38" l="1"/>
  <c r="C10" i="38"/>
  <c r="C11" i="38"/>
  <c r="C9" i="41"/>
  <c r="C10" i="41"/>
  <c r="E9" i="39" l="1"/>
  <c r="E10" i="39"/>
  <c r="E11" i="39"/>
  <c r="E12" i="39"/>
  <c r="E13" i="39"/>
  <c r="E15" i="39"/>
  <c r="E16" i="39"/>
  <c r="E19" i="39"/>
  <c r="E20" i="39"/>
  <c r="E17" i="39"/>
  <c r="E18" i="39"/>
  <c r="E21" i="39"/>
  <c r="E22" i="39"/>
  <c r="E23" i="39"/>
  <c r="C9" i="39"/>
  <c r="C10" i="39"/>
  <c r="C12" i="39"/>
  <c r="C11" i="39"/>
  <c r="C13" i="39"/>
  <c r="F35" i="34" l="1"/>
  <c r="G35" i="34"/>
  <c r="H35" i="34"/>
  <c r="I35" i="34"/>
  <c r="J35" i="34"/>
  <c r="K35" i="34"/>
  <c r="L35" i="34"/>
  <c r="M35" i="34"/>
  <c r="N35" i="34"/>
  <c r="O35" i="34"/>
  <c r="P35" i="34"/>
  <c r="Q35" i="34"/>
  <c r="R35" i="34"/>
  <c r="S35" i="34"/>
  <c r="T35" i="34"/>
  <c r="U35" i="34"/>
  <c r="W35" i="34"/>
  <c r="X35" i="34"/>
  <c r="Y35" i="34"/>
  <c r="Z35" i="34"/>
  <c r="AA35" i="34"/>
  <c r="AB35" i="34"/>
  <c r="AC35" i="34"/>
  <c r="AD35" i="34"/>
  <c r="AE35" i="34"/>
  <c r="F95" i="34"/>
  <c r="G95" i="34"/>
  <c r="H95" i="34"/>
  <c r="I95" i="34"/>
  <c r="J95" i="34"/>
  <c r="K95" i="34"/>
  <c r="L95" i="34"/>
  <c r="M95" i="34"/>
  <c r="N95" i="34"/>
  <c r="O95" i="34"/>
  <c r="P95" i="34"/>
  <c r="Q95" i="34"/>
  <c r="R95" i="34"/>
  <c r="S95" i="34"/>
  <c r="T95" i="34"/>
  <c r="U95" i="34"/>
  <c r="W95" i="34"/>
  <c r="X95" i="34"/>
  <c r="Y95" i="34"/>
  <c r="Z95" i="34"/>
  <c r="AA95" i="34"/>
  <c r="AB95" i="34"/>
  <c r="AC95" i="34"/>
  <c r="AD95" i="34"/>
  <c r="AE95" i="34"/>
  <c r="F168" i="34"/>
  <c r="G168" i="34"/>
  <c r="H168" i="34"/>
  <c r="I168" i="34"/>
  <c r="J168" i="34"/>
  <c r="K168" i="34"/>
  <c r="L168" i="34"/>
  <c r="M168" i="34"/>
  <c r="N168" i="34"/>
  <c r="O168" i="34"/>
  <c r="P168" i="34"/>
  <c r="Q168" i="34"/>
  <c r="R168" i="34"/>
  <c r="S168" i="34"/>
  <c r="T168" i="34"/>
  <c r="U168" i="34"/>
  <c r="W168" i="34"/>
  <c r="X168" i="34"/>
  <c r="Y168" i="34"/>
  <c r="Z168" i="34"/>
  <c r="AA168" i="34"/>
  <c r="AB168" i="34"/>
  <c r="AC168" i="34"/>
  <c r="AD168" i="34"/>
  <c r="AE168" i="34"/>
  <c r="E9" i="38"/>
  <c r="E10" i="38"/>
  <c r="E11" i="38"/>
  <c r="F41" i="34"/>
  <c r="G41" i="34"/>
  <c r="H41" i="34"/>
  <c r="I41" i="34"/>
  <c r="J41" i="34"/>
  <c r="K41" i="34"/>
  <c r="L41" i="34"/>
  <c r="M41" i="34"/>
  <c r="N41" i="34"/>
  <c r="O41" i="34"/>
  <c r="P41" i="34"/>
  <c r="Q41" i="34"/>
  <c r="R41" i="34"/>
  <c r="S41" i="34"/>
  <c r="T41" i="34"/>
  <c r="U41" i="34"/>
  <c r="W41" i="34"/>
  <c r="X41" i="34"/>
  <c r="Y41" i="34"/>
  <c r="Z41" i="34"/>
  <c r="AA41" i="34"/>
  <c r="AB41" i="34"/>
  <c r="AC41" i="34"/>
  <c r="AD41" i="34"/>
  <c r="AE41" i="34"/>
  <c r="E9" i="37"/>
  <c r="E10" i="37"/>
  <c r="E11" i="37"/>
  <c r="C9" i="37"/>
  <c r="C10" i="37"/>
  <c r="C11" i="37"/>
  <c r="N3" i="34"/>
  <c r="O3" i="34"/>
  <c r="P3" i="34"/>
  <c r="Q3" i="34"/>
  <c r="N5" i="34"/>
  <c r="O5" i="34"/>
  <c r="P5" i="34"/>
  <c r="Q5" i="34"/>
  <c r="N4" i="34"/>
  <c r="O4" i="34"/>
  <c r="P4" i="34"/>
  <c r="Q4" i="34"/>
  <c r="N6" i="34"/>
  <c r="O6" i="34"/>
  <c r="P6" i="34"/>
  <c r="Q6" i="34"/>
  <c r="N182" i="34"/>
  <c r="O182" i="34"/>
  <c r="P182" i="34"/>
  <c r="Q182" i="34"/>
  <c r="N7" i="34"/>
  <c r="O7" i="34"/>
  <c r="P7" i="34"/>
  <c r="Q7" i="34"/>
  <c r="N8" i="34"/>
  <c r="O8" i="34"/>
  <c r="P8" i="34"/>
  <c r="Q8" i="34"/>
  <c r="N9" i="34"/>
  <c r="O9" i="34"/>
  <c r="P9" i="34"/>
  <c r="Q9" i="34"/>
  <c r="N10" i="34"/>
  <c r="O10" i="34"/>
  <c r="P10" i="34"/>
  <c r="Q10" i="34"/>
  <c r="N11" i="34"/>
  <c r="O11" i="34"/>
  <c r="P11" i="34"/>
  <c r="Q11" i="34"/>
  <c r="N12" i="34"/>
  <c r="O12" i="34"/>
  <c r="P12" i="34"/>
  <c r="Q12" i="34"/>
  <c r="N13" i="34"/>
  <c r="O13" i="34"/>
  <c r="P13" i="34"/>
  <c r="Q13" i="34"/>
  <c r="N14" i="34"/>
  <c r="O14" i="34"/>
  <c r="P14" i="34"/>
  <c r="Q14" i="34"/>
  <c r="N15" i="34"/>
  <c r="O15" i="34"/>
  <c r="P15" i="34"/>
  <c r="Q15" i="34"/>
  <c r="N16" i="34"/>
  <c r="O16" i="34"/>
  <c r="P16" i="34"/>
  <c r="Q16" i="34"/>
  <c r="N17" i="34"/>
  <c r="O17" i="34"/>
  <c r="P17" i="34"/>
  <c r="Q17" i="34"/>
  <c r="N18" i="34"/>
  <c r="O18" i="34"/>
  <c r="P18" i="34"/>
  <c r="Q18" i="34"/>
  <c r="N19" i="34"/>
  <c r="O19" i="34"/>
  <c r="P19" i="34"/>
  <c r="Q19" i="34"/>
  <c r="N20" i="34"/>
  <c r="O20" i="34"/>
  <c r="P20" i="34"/>
  <c r="Q20" i="34"/>
  <c r="N21" i="34"/>
  <c r="O21" i="34"/>
  <c r="P21" i="34"/>
  <c r="Q21" i="34"/>
  <c r="N22" i="34"/>
  <c r="O22" i="34"/>
  <c r="P22" i="34"/>
  <c r="Q22" i="34"/>
  <c r="N23" i="34"/>
  <c r="O23" i="34"/>
  <c r="P23" i="34"/>
  <c r="Q23" i="34"/>
  <c r="N24" i="34"/>
  <c r="O24" i="34"/>
  <c r="P24" i="34"/>
  <c r="Q24" i="34"/>
  <c r="N27" i="34"/>
  <c r="O27" i="34"/>
  <c r="P27" i="34"/>
  <c r="Q27" i="34"/>
  <c r="N28" i="34"/>
  <c r="O28" i="34"/>
  <c r="P28" i="34"/>
  <c r="Q28" i="34"/>
  <c r="N29" i="34"/>
  <c r="O29" i="34"/>
  <c r="P29" i="34"/>
  <c r="Q29" i="34"/>
  <c r="N33" i="34"/>
  <c r="O33" i="34"/>
  <c r="P33" i="34"/>
  <c r="Q33" i="34"/>
  <c r="N36" i="34"/>
  <c r="O36" i="34"/>
  <c r="P36" i="34"/>
  <c r="Q36" i="34"/>
  <c r="N37" i="34"/>
  <c r="O37" i="34"/>
  <c r="P37" i="34"/>
  <c r="Q37" i="34"/>
  <c r="N38" i="34"/>
  <c r="O38" i="34"/>
  <c r="P38" i="34"/>
  <c r="Q38" i="34"/>
  <c r="N39" i="34"/>
  <c r="O39" i="34"/>
  <c r="P39" i="34"/>
  <c r="Q39" i="34"/>
  <c r="N40" i="34"/>
  <c r="O40" i="34"/>
  <c r="P40" i="34"/>
  <c r="Q40" i="34"/>
  <c r="N42" i="34"/>
  <c r="O42" i="34"/>
  <c r="P42" i="34"/>
  <c r="Q42" i="34"/>
  <c r="N43" i="34"/>
  <c r="O43" i="34"/>
  <c r="P43" i="34"/>
  <c r="Q43" i="34"/>
  <c r="N44" i="34"/>
  <c r="O44" i="34"/>
  <c r="P44" i="34"/>
  <c r="Q44" i="34"/>
  <c r="N47" i="34"/>
  <c r="O47" i="34"/>
  <c r="P47" i="34"/>
  <c r="Q47" i="34"/>
  <c r="N46" i="34"/>
  <c r="O46" i="34"/>
  <c r="P46" i="34"/>
  <c r="Q46" i="34"/>
  <c r="N48" i="34"/>
  <c r="O48" i="34"/>
  <c r="P48" i="34"/>
  <c r="Q48" i="34"/>
  <c r="N49" i="34"/>
  <c r="O49" i="34"/>
  <c r="P49" i="34"/>
  <c r="Q49" i="34"/>
  <c r="N50" i="34"/>
  <c r="O50" i="34"/>
  <c r="P50" i="34"/>
  <c r="Q50" i="34"/>
  <c r="N51" i="34"/>
  <c r="O51" i="34"/>
  <c r="P51" i="34"/>
  <c r="Q51" i="34"/>
  <c r="N52" i="34"/>
  <c r="O52" i="34"/>
  <c r="P52" i="34"/>
  <c r="Q52" i="34"/>
  <c r="N54" i="34"/>
  <c r="O54" i="34"/>
  <c r="P54" i="34"/>
  <c r="Q54" i="34"/>
  <c r="N55" i="34"/>
  <c r="O55" i="34"/>
  <c r="P55" i="34"/>
  <c r="Q55" i="34"/>
  <c r="N56" i="34"/>
  <c r="O56" i="34"/>
  <c r="P56" i="34"/>
  <c r="Q56" i="34"/>
  <c r="N57" i="34"/>
  <c r="O57" i="34"/>
  <c r="P57" i="34"/>
  <c r="Q57" i="34"/>
  <c r="N58" i="34"/>
  <c r="O58" i="34"/>
  <c r="P58" i="34"/>
  <c r="Q58" i="34"/>
  <c r="N59" i="34"/>
  <c r="O59" i="34"/>
  <c r="P59" i="34"/>
  <c r="Q59" i="34"/>
  <c r="N60" i="34"/>
  <c r="O60" i="34"/>
  <c r="P60" i="34"/>
  <c r="Q60" i="34"/>
  <c r="N61" i="34"/>
  <c r="O61" i="34"/>
  <c r="P61" i="34"/>
  <c r="Q61" i="34"/>
  <c r="N62" i="34"/>
  <c r="O62" i="34"/>
  <c r="P62" i="34"/>
  <c r="Q62" i="34"/>
  <c r="N63" i="34"/>
  <c r="O63" i="34"/>
  <c r="P63" i="34"/>
  <c r="Q63" i="34"/>
  <c r="N64" i="34"/>
  <c r="O64" i="34"/>
  <c r="P64" i="34"/>
  <c r="Q64" i="34"/>
  <c r="N65" i="34"/>
  <c r="O65" i="34"/>
  <c r="P65" i="34"/>
  <c r="Q65" i="34"/>
  <c r="N66" i="34"/>
  <c r="O66" i="34"/>
  <c r="P66" i="34"/>
  <c r="Q66" i="34"/>
  <c r="N67" i="34"/>
  <c r="O67" i="34"/>
  <c r="P67" i="34"/>
  <c r="Q67" i="34"/>
  <c r="N68" i="34"/>
  <c r="O68" i="34"/>
  <c r="P68" i="34"/>
  <c r="Q68" i="34"/>
  <c r="N69" i="34"/>
  <c r="O69" i="34"/>
  <c r="P69" i="34"/>
  <c r="Q69" i="34"/>
  <c r="N70" i="34"/>
  <c r="O70" i="34"/>
  <c r="P70" i="34"/>
  <c r="Q70" i="34"/>
  <c r="N71" i="34"/>
  <c r="O71" i="34"/>
  <c r="P71" i="34"/>
  <c r="Q71" i="34"/>
  <c r="N72" i="34"/>
  <c r="O72" i="34"/>
  <c r="P72" i="34"/>
  <c r="Q72" i="34"/>
  <c r="N73" i="34"/>
  <c r="O73" i="34"/>
  <c r="P73" i="34"/>
  <c r="Q73" i="34"/>
  <c r="N74" i="34"/>
  <c r="O74" i="34"/>
  <c r="P74" i="34"/>
  <c r="Q74" i="34"/>
  <c r="N75" i="34"/>
  <c r="O75" i="34"/>
  <c r="P75" i="34"/>
  <c r="Q75" i="34"/>
  <c r="N76" i="34"/>
  <c r="O76" i="34"/>
  <c r="P76" i="34"/>
  <c r="Q76" i="34"/>
  <c r="N77" i="34"/>
  <c r="O77" i="34"/>
  <c r="P77" i="34"/>
  <c r="Q77" i="34"/>
  <c r="N172" i="34"/>
  <c r="O172" i="34"/>
  <c r="P172" i="34"/>
  <c r="Q172" i="34"/>
  <c r="N78" i="34"/>
  <c r="O78" i="34"/>
  <c r="P78" i="34"/>
  <c r="Q78" i="34"/>
  <c r="N79" i="34"/>
  <c r="O79" i="34"/>
  <c r="P79" i="34"/>
  <c r="Q79" i="34"/>
  <c r="N80" i="34"/>
  <c r="O80" i="34"/>
  <c r="P80" i="34"/>
  <c r="Q80" i="34"/>
  <c r="N81" i="34"/>
  <c r="O81" i="34"/>
  <c r="P81" i="34"/>
  <c r="Q81" i="34"/>
  <c r="N82" i="34"/>
  <c r="O82" i="34"/>
  <c r="P82" i="34"/>
  <c r="Q82" i="34"/>
  <c r="N83" i="34"/>
  <c r="O83" i="34"/>
  <c r="P83" i="34"/>
  <c r="Q83" i="34"/>
  <c r="N84" i="34"/>
  <c r="O84" i="34"/>
  <c r="P84" i="34"/>
  <c r="Q84" i="34"/>
  <c r="N85" i="34"/>
  <c r="O85" i="34"/>
  <c r="P85" i="34"/>
  <c r="Q85" i="34"/>
  <c r="N86" i="34"/>
  <c r="O86" i="34"/>
  <c r="P86" i="34"/>
  <c r="Q86" i="34"/>
  <c r="N88" i="34"/>
  <c r="O88" i="34"/>
  <c r="P88" i="34"/>
  <c r="Q88" i="34"/>
  <c r="N89" i="34"/>
  <c r="O89" i="34"/>
  <c r="P89" i="34"/>
  <c r="Q89" i="34"/>
  <c r="N90" i="34"/>
  <c r="O90" i="34"/>
  <c r="P90" i="34"/>
  <c r="Q90" i="34"/>
  <c r="N96" i="34"/>
  <c r="O96" i="34"/>
  <c r="P96" i="34"/>
  <c r="Q96" i="34"/>
  <c r="N97" i="34"/>
  <c r="O97" i="34"/>
  <c r="P97" i="34"/>
  <c r="Q97" i="34"/>
  <c r="N98" i="34"/>
  <c r="O98" i="34"/>
  <c r="P98" i="34"/>
  <c r="Q98" i="34"/>
  <c r="N99" i="34"/>
  <c r="O99" i="34"/>
  <c r="P99" i="34"/>
  <c r="Q99" i="34"/>
  <c r="N100" i="34"/>
  <c r="O100" i="34"/>
  <c r="P100" i="34"/>
  <c r="Q100" i="34"/>
  <c r="N101" i="34"/>
  <c r="O101" i="34"/>
  <c r="P101" i="34"/>
  <c r="Q101" i="34"/>
  <c r="N102" i="34"/>
  <c r="O102" i="34"/>
  <c r="P102" i="34"/>
  <c r="Q102" i="34"/>
  <c r="N103" i="34"/>
  <c r="O103" i="34"/>
  <c r="P103" i="34"/>
  <c r="Q103" i="34"/>
  <c r="N104" i="34"/>
  <c r="O104" i="34"/>
  <c r="P104" i="34"/>
  <c r="Q104" i="34"/>
  <c r="N105" i="34"/>
  <c r="O105" i="34"/>
  <c r="P105" i="34"/>
  <c r="Q105" i="34"/>
  <c r="N106" i="34"/>
  <c r="O106" i="34"/>
  <c r="P106" i="34"/>
  <c r="Q106" i="34"/>
  <c r="N107" i="34"/>
  <c r="O107" i="34"/>
  <c r="P107" i="34"/>
  <c r="Q107" i="34"/>
  <c r="N108" i="34"/>
  <c r="O108" i="34"/>
  <c r="P108" i="34"/>
  <c r="Q108" i="34"/>
  <c r="N110" i="34"/>
  <c r="O110" i="34"/>
  <c r="P110" i="34"/>
  <c r="Q110" i="34"/>
  <c r="N111" i="34"/>
  <c r="O111" i="34"/>
  <c r="P111" i="34"/>
  <c r="Q111" i="34"/>
  <c r="N112" i="34"/>
  <c r="O112" i="34"/>
  <c r="P112" i="34"/>
  <c r="Q112" i="34"/>
  <c r="N113" i="34"/>
  <c r="O113" i="34"/>
  <c r="P113" i="34"/>
  <c r="Q113" i="34"/>
  <c r="N114" i="34"/>
  <c r="O114" i="34"/>
  <c r="P114" i="34"/>
  <c r="Q114" i="34"/>
  <c r="N116" i="34"/>
  <c r="O116" i="34"/>
  <c r="P116" i="34"/>
  <c r="Q116" i="34"/>
  <c r="N117" i="34"/>
  <c r="O117" i="34"/>
  <c r="P117" i="34"/>
  <c r="Q117" i="34"/>
  <c r="N115" i="34"/>
  <c r="O115" i="34"/>
  <c r="P115" i="34"/>
  <c r="Q115" i="34"/>
  <c r="N118" i="34"/>
  <c r="O118" i="34"/>
  <c r="P118" i="34"/>
  <c r="Q118" i="34"/>
  <c r="N119" i="34"/>
  <c r="O119" i="34"/>
  <c r="P119" i="34"/>
  <c r="Q119" i="34"/>
  <c r="N120" i="34"/>
  <c r="O120" i="34"/>
  <c r="P120" i="34"/>
  <c r="Q120" i="34"/>
  <c r="N121" i="34"/>
  <c r="O121" i="34"/>
  <c r="P121" i="34"/>
  <c r="Q121" i="34"/>
  <c r="N122" i="34"/>
  <c r="O122" i="34"/>
  <c r="P122" i="34"/>
  <c r="Q122" i="34"/>
  <c r="N123" i="34"/>
  <c r="O123" i="34"/>
  <c r="P123" i="34"/>
  <c r="Q123" i="34"/>
  <c r="N124" i="34"/>
  <c r="O124" i="34"/>
  <c r="P124" i="34"/>
  <c r="Q124" i="34"/>
  <c r="N125" i="34"/>
  <c r="O125" i="34"/>
  <c r="P125" i="34"/>
  <c r="Q125" i="34"/>
  <c r="N126" i="34"/>
  <c r="O126" i="34"/>
  <c r="P126" i="34"/>
  <c r="Q126" i="34"/>
  <c r="N127" i="34"/>
  <c r="O127" i="34"/>
  <c r="P127" i="34"/>
  <c r="Q127" i="34"/>
  <c r="N128" i="34"/>
  <c r="O128" i="34"/>
  <c r="P128" i="34"/>
  <c r="Q128" i="34"/>
  <c r="N129" i="34"/>
  <c r="O129" i="34"/>
  <c r="P129" i="34"/>
  <c r="Q129" i="34"/>
  <c r="N130" i="34"/>
  <c r="O130" i="34"/>
  <c r="P130" i="34"/>
  <c r="Q130" i="34"/>
  <c r="N131" i="34"/>
  <c r="O131" i="34"/>
  <c r="P131" i="34"/>
  <c r="Q131" i="34"/>
  <c r="N132" i="34"/>
  <c r="O132" i="34"/>
  <c r="P132" i="34"/>
  <c r="Q132" i="34"/>
  <c r="N147" i="34"/>
  <c r="O147" i="34"/>
  <c r="P147" i="34"/>
  <c r="Q147" i="34"/>
  <c r="N133" i="34"/>
  <c r="O133" i="34"/>
  <c r="P133" i="34"/>
  <c r="Q133" i="34"/>
  <c r="N134" i="34"/>
  <c r="O134" i="34"/>
  <c r="P134" i="34"/>
  <c r="Q134" i="34"/>
  <c r="N148" i="34"/>
  <c r="O148" i="34"/>
  <c r="P148" i="34"/>
  <c r="Q148" i="34"/>
  <c r="N135" i="34"/>
  <c r="O135" i="34"/>
  <c r="P135" i="34"/>
  <c r="Q135" i="34"/>
  <c r="N136" i="34"/>
  <c r="O136" i="34"/>
  <c r="P136" i="34"/>
  <c r="Q136" i="34"/>
  <c r="N137" i="34"/>
  <c r="O137" i="34"/>
  <c r="P137" i="34"/>
  <c r="Q137" i="34"/>
  <c r="N138" i="34"/>
  <c r="O138" i="34"/>
  <c r="P138" i="34"/>
  <c r="Q138" i="34"/>
  <c r="N139" i="34"/>
  <c r="O139" i="34"/>
  <c r="P139" i="34"/>
  <c r="Q139" i="34"/>
  <c r="N140" i="34"/>
  <c r="O140" i="34"/>
  <c r="P140" i="34"/>
  <c r="Q140" i="34"/>
  <c r="N141" i="34"/>
  <c r="O141" i="34"/>
  <c r="P141" i="34"/>
  <c r="Q141" i="34"/>
  <c r="N142" i="34"/>
  <c r="O142" i="34"/>
  <c r="P142" i="34"/>
  <c r="Q142" i="34"/>
  <c r="N143" i="34"/>
  <c r="O143" i="34"/>
  <c r="P143" i="34"/>
  <c r="Q143" i="34"/>
  <c r="N144" i="34"/>
  <c r="O144" i="34"/>
  <c r="P144" i="34"/>
  <c r="Q144" i="34"/>
  <c r="N146" i="34"/>
  <c r="O146" i="34"/>
  <c r="P146" i="34"/>
  <c r="Q146" i="34"/>
  <c r="N149" i="34"/>
  <c r="O149" i="34"/>
  <c r="P149" i="34"/>
  <c r="Q149" i="34"/>
  <c r="N150" i="34"/>
  <c r="O150" i="34"/>
  <c r="P150" i="34"/>
  <c r="Q150" i="34"/>
  <c r="N157" i="34"/>
  <c r="O157" i="34"/>
  <c r="P157" i="34"/>
  <c r="Q157" i="34"/>
  <c r="N169" i="34"/>
  <c r="O169" i="34"/>
  <c r="P169" i="34"/>
  <c r="Q169" i="34"/>
  <c r="N170" i="34"/>
  <c r="O170" i="34"/>
  <c r="P170" i="34"/>
  <c r="Q170" i="34"/>
  <c r="N173" i="34"/>
  <c r="O173" i="34"/>
  <c r="P173" i="34"/>
  <c r="Q173" i="34"/>
  <c r="N175" i="34"/>
  <c r="O175" i="34"/>
  <c r="P175" i="34"/>
  <c r="Q175" i="34"/>
  <c r="N176" i="34"/>
  <c r="O176" i="34"/>
  <c r="P176" i="34"/>
  <c r="Q176" i="34"/>
  <c r="N177" i="34"/>
  <c r="O177" i="34"/>
  <c r="P177" i="34"/>
  <c r="Q177" i="34"/>
  <c r="N178" i="34"/>
  <c r="O178" i="34"/>
  <c r="P178" i="34"/>
  <c r="Q178" i="34"/>
  <c r="N179" i="34"/>
  <c r="O179" i="34"/>
  <c r="P179" i="34"/>
  <c r="Q179" i="34"/>
  <c r="N180" i="34"/>
  <c r="O180" i="34"/>
  <c r="P180" i="34"/>
  <c r="Q180" i="34"/>
  <c r="N185" i="34"/>
  <c r="O185" i="34"/>
  <c r="P185" i="34"/>
  <c r="Q185" i="34"/>
  <c r="N186" i="34"/>
  <c r="O186" i="34"/>
  <c r="P186" i="34"/>
  <c r="Q186" i="34"/>
  <c r="N187" i="34"/>
  <c r="O187" i="34"/>
  <c r="P187" i="34"/>
  <c r="Q187" i="34"/>
  <c r="N191" i="34"/>
  <c r="O191" i="34"/>
  <c r="P191" i="34"/>
  <c r="Q191" i="34"/>
  <c r="N195" i="34"/>
  <c r="O195" i="34"/>
  <c r="P195" i="34"/>
  <c r="Q195" i="34"/>
  <c r="N196" i="34"/>
  <c r="O196" i="34"/>
  <c r="P196" i="34"/>
  <c r="Q196" i="34"/>
  <c r="N197" i="34"/>
  <c r="O197" i="34"/>
  <c r="P197" i="34"/>
  <c r="Q197" i="34"/>
  <c r="N198" i="34"/>
  <c r="O198" i="34"/>
  <c r="P198" i="34"/>
  <c r="Q198" i="34"/>
  <c r="N199" i="34"/>
  <c r="O199" i="34"/>
  <c r="P199" i="34"/>
  <c r="Q199" i="34"/>
  <c r="N200" i="34"/>
  <c r="O200" i="34"/>
  <c r="P200" i="34"/>
  <c r="Q200" i="34"/>
  <c r="N201" i="34"/>
  <c r="O201" i="34"/>
  <c r="P201" i="34"/>
  <c r="Q201" i="34"/>
  <c r="N202" i="34"/>
  <c r="O202" i="34"/>
  <c r="P202" i="34"/>
  <c r="Q202" i="34"/>
  <c r="N203" i="34"/>
  <c r="O203" i="34"/>
  <c r="P203" i="34"/>
  <c r="Q203" i="34"/>
  <c r="N204" i="34"/>
  <c r="O204" i="34"/>
  <c r="P204" i="34"/>
  <c r="Q204" i="34"/>
  <c r="N205" i="34"/>
  <c r="O205" i="34"/>
  <c r="P205" i="34"/>
  <c r="Q205" i="34"/>
  <c r="N206" i="34"/>
  <c r="O206" i="34"/>
  <c r="P206" i="34"/>
  <c r="Q206" i="34"/>
  <c r="N207" i="34"/>
  <c r="O207" i="34"/>
  <c r="P207" i="34"/>
  <c r="Q207" i="34"/>
  <c r="N208" i="34"/>
  <c r="O208" i="34"/>
  <c r="P208" i="34"/>
  <c r="Q208" i="34"/>
  <c r="N209" i="34"/>
  <c r="O209" i="34"/>
  <c r="P209" i="34"/>
  <c r="Q209" i="34"/>
  <c r="N45" i="34"/>
  <c r="O45" i="34"/>
  <c r="P45" i="34"/>
  <c r="Q45" i="34"/>
  <c r="N34" i="34"/>
  <c r="O34" i="34"/>
  <c r="P34" i="34"/>
  <c r="Q34" i="34"/>
  <c r="N32" i="34"/>
  <c r="O32" i="34"/>
  <c r="P32" i="34"/>
  <c r="Q32" i="34"/>
  <c r="Q2" i="34"/>
  <c r="P2" i="34"/>
  <c r="O2" i="34"/>
  <c r="N2" i="34"/>
  <c r="Y3" i="34"/>
  <c r="Y5" i="34"/>
  <c r="Y4" i="34"/>
  <c r="Y6" i="34"/>
  <c r="Y182" i="34"/>
  <c r="Y7" i="34"/>
  <c r="Y8" i="34"/>
  <c r="Y9" i="34"/>
  <c r="Y10" i="34"/>
  <c r="Y11" i="34"/>
  <c r="Y12" i="34"/>
  <c r="Y13" i="34"/>
  <c r="Y14" i="34"/>
  <c r="Y15" i="34"/>
  <c r="Y16" i="34"/>
  <c r="Y17" i="34"/>
  <c r="Y18" i="34"/>
  <c r="Y19" i="34"/>
  <c r="Y20" i="34"/>
  <c r="Y21" i="34"/>
  <c r="Y22" i="34"/>
  <c r="Y23" i="34"/>
  <c r="Y24" i="34"/>
  <c r="Y27" i="34"/>
  <c r="Y28" i="34"/>
  <c r="Y29" i="34"/>
  <c r="Y33" i="34"/>
  <c r="Y36" i="34"/>
  <c r="Y37" i="34"/>
  <c r="Y38" i="34"/>
  <c r="Y39" i="34"/>
  <c r="Y40" i="34"/>
  <c r="Y42" i="34"/>
  <c r="Y43" i="34"/>
  <c r="Y44" i="34"/>
  <c r="Y47" i="34"/>
  <c r="Y46" i="34"/>
  <c r="Y48" i="34"/>
  <c r="Y49" i="34"/>
  <c r="Y50" i="34"/>
  <c r="Y51" i="34"/>
  <c r="Y52" i="34"/>
  <c r="Y54" i="34"/>
  <c r="Y55" i="34"/>
  <c r="Y56" i="34"/>
  <c r="Y57" i="34"/>
  <c r="Y58" i="34"/>
  <c r="Y59" i="34"/>
  <c r="Y60" i="34"/>
  <c r="Y61" i="34"/>
  <c r="Y62" i="34"/>
  <c r="Y63" i="34"/>
  <c r="Y64" i="34"/>
  <c r="Y65" i="34"/>
  <c r="Y66" i="34"/>
  <c r="Y67" i="34"/>
  <c r="Y68" i="34"/>
  <c r="Y69" i="34"/>
  <c r="Y70" i="34"/>
  <c r="Y71" i="34"/>
  <c r="Y72" i="34"/>
  <c r="Y73" i="34"/>
  <c r="Y74" i="34"/>
  <c r="Y75" i="34"/>
  <c r="Y76" i="34"/>
  <c r="Y77" i="34"/>
  <c r="Y172" i="34"/>
  <c r="Y78" i="34"/>
  <c r="Y79" i="34"/>
  <c r="Y80" i="34"/>
  <c r="Y81" i="34"/>
  <c r="Y82" i="34"/>
  <c r="Y83" i="34"/>
  <c r="Y84" i="34"/>
  <c r="Y85" i="34"/>
  <c r="Y86" i="34"/>
  <c r="Y88" i="34"/>
  <c r="Y89" i="34"/>
  <c r="Y90" i="34"/>
  <c r="Y96" i="34"/>
  <c r="Y97" i="34"/>
  <c r="Y98" i="34"/>
  <c r="Y99" i="34"/>
  <c r="Y100" i="34"/>
  <c r="Y101" i="34"/>
  <c r="Y102" i="34"/>
  <c r="Y103" i="34"/>
  <c r="Y104" i="34"/>
  <c r="Y105" i="34"/>
  <c r="Y106" i="34"/>
  <c r="Y107" i="34"/>
  <c r="Y108" i="34"/>
  <c r="Y110" i="34"/>
  <c r="Y111" i="34"/>
  <c r="Y112" i="34"/>
  <c r="Y113" i="34"/>
  <c r="Y114" i="34"/>
  <c r="Y116" i="34"/>
  <c r="Y117" i="34"/>
  <c r="Y115" i="34"/>
  <c r="Y118" i="34"/>
  <c r="Y119" i="34"/>
  <c r="Y120" i="34"/>
  <c r="Y121" i="34"/>
  <c r="Y122" i="34"/>
  <c r="Y123" i="34"/>
  <c r="Y124" i="34"/>
  <c r="Y125" i="34"/>
  <c r="Y126" i="34"/>
  <c r="Y127" i="34"/>
  <c r="Y128" i="34"/>
  <c r="Y129" i="34"/>
  <c r="Y130" i="34"/>
  <c r="Y131" i="34"/>
  <c r="Y132" i="34"/>
  <c r="Y147" i="34"/>
  <c r="Y133" i="34"/>
  <c r="Y134" i="34"/>
  <c r="Y148" i="34"/>
  <c r="Y135" i="34"/>
  <c r="Y136" i="34"/>
  <c r="Y137" i="34"/>
  <c r="Y138" i="34"/>
  <c r="Y139" i="34"/>
  <c r="Y140" i="34"/>
  <c r="Y141" i="34"/>
  <c r="Y142" i="34"/>
  <c r="Y143" i="34"/>
  <c r="Y144" i="34"/>
  <c r="Y146" i="34"/>
  <c r="Y149" i="34"/>
  <c r="Y150" i="34"/>
  <c r="Y157" i="34"/>
  <c r="Y169" i="34"/>
  <c r="Y170" i="34"/>
  <c r="Y173" i="34"/>
  <c r="Y175" i="34"/>
  <c r="Y176" i="34"/>
  <c r="Y177" i="34"/>
  <c r="Y178" i="34"/>
  <c r="Y179" i="34"/>
  <c r="Y180" i="34"/>
  <c r="Y185" i="34"/>
  <c r="Y186" i="34"/>
  <c r="Y187" i="34"/>
  <c r="Y191" i="34"/>
  <c r="Y195" i="34"/>
  <c r="Y196" i="34"/>
  <c r="Y197" i="34"/>
  <c r="Y198" i="34"/>
  <c r="Y199" i="34"/>
  <c r="Y200" i="34"/>
  <c r="Y201" i="34"/>
  <c r="Y202" i="34"/>
  <c r="Y203" i="34"/>
  <c r="Y204" i="34"/>
  <c r="Y205" i="34"/>
  <c r="Y206" i="34"/>
  <c r="Y207" i="34"/>
  <c r="Y208" i="34"/>
  <c r="Y209" i="34"/>
  <c r="Y45" i="34"/>
  <c r="Y34" i="34"/>
  <c r="Y32" i="34"/>
  <c r="Y2" i="34"/>
  <c r="X3" i="34"/>
  <c r="X5" i="34"/>
  <c r="X4" i="34"/>
  <c r="X6" i="34"/>
  <c r="X182" i="34"/>
  <c r="X7" i="34"/>
  <c r="X8" i="34"/>
  <c r="X9" i="34"/>
  <c r="X10" i="34"/>
  <c r="X11" i="34"/>
  <c r="X12" i="34"/>
  <c r="X13" i="34"/>
  <c r="X14" i="34"/>
  <c r="X15" i="34"/>
  <c r="X16" i="34"/>
  <c r="X17" i="34"/>
  <c r="X18" i="34"/>
  <c r="X19" i="34"/>
  <c r="X20" i="34"/>
  <c r="X21" i="34"/>
  <c r="X22" i="34"/>
  <c r="X23" i="34"/>
  <c r="X24" i="34"/>
  <c r="X27" i="34"/>
  <c r="X28" i="34"/>
  <c r="X29" i="34"/>
  <c r="X33" i="34"/>
  <c r="X36" i="34"/>
  <c r="X37" i="34"/>
  <c r="X38" i="34"/>
  <c r="X39" i="34"/>
  <c r="X40" i="34"/>
  <c r="X42" i="34"/>
  <c r="X43" i="34"/>
  <c r="X44" i="34"/>
  <c r="X47" i="34"/>
  <c r="X46" i="34"/>
  <c r="X48" i="34"/>
  <c r="X49" i="34"/>
  <c r="X50" i="34"/>
  <c r="X51" i="34"/>
  <c r="X52" i="34"/>
  <c r="X54" i="34"/>
  <c r="X55" i="34"/>
  <c r="X56" i="34"/>
  <c r="X57" i="34"/>
  <c r="X58" i="34"/>
  <c r="X59" i="34"/>
  <c r="X60" i="34"/>
  <c r="X61" i="34"/>
  <c r="X62" i="34"/>
  <c r="X63" i="34"/>
  <c r="X64" i="34"/>
  <c r="X65" i="34"/>
  <c r="X66" i="34"/>
  <c r="X67" i="34"/>
  <c r="X68" i="34"/>
  <c r="X69" i="34"/>
  <c r="X70" i="34"/>
  <c r="X71" i="34"/>
  <c r="X72" i="34"/>
  <c r="X73" i="34"/>
  <c r="X74" i="34"/>
  <c r="X75" i="34"/>
  <c r="X76" i="34"/>
  <c r="X77" i="34"/>
  <c r="X172" i="34"/>
  <c r="X78" i="34"/>
  <c r="X79" i="34"/>
  <c r="X80" i="34"/>
  <c r="X81" i="34"/>
  <c r="X82" i="34"/>
  <c r="X83" i="34"/>
  <c r="X84" i="34"/>
  <c r="X85" i="34"/>
  <c r="X86" i="34"/>
  <c r="X88" i="34"/>
  <c r="X89" i="34"/>
  <c r="X90" i="34"/>
  <c r="X96" i="34"/>
  <c r="X97" i="34"/>
  <c r="X98" i="34"/>
  <c r="X99" i="34"/>
  <c r="X100" i="34"/>
  <c r="X101" i="34"/>
  <c r="X102" i="34"/>
  <c r="X103" i="34"/>
  <c r="X104" i="34"/>
  <c r="X105" i="34"/>
  <c r="X106" i="34"/>
  <c r="X107" i="34"/>
  <c r="X108" i="34"/>
  <c r="X110" i="34"/>
  <c r="X111" i="34"/>
  <c r="X112" i="34"/>
  <c r="X113" i="34"/>
  <c r="X114" i="34"/>
  <c r="X116" i="34"/>
  <c r="X117" i="34"/>
  <c r="X115" i="34"/>
  <c r="X118" i="34"/>
  <c r="X119" i="34"/>
  <c r="X120" i="34"/>
  <c r="X121" i="34"/>
  <c r="X122" i="34"/>
  <c r="X123" i="34"/>
  <c r="X124" i="34"/>
  <c r="X125" i="34"/>
  <c r="X126" i="34"/>
  <c r="X127" i="34"/>
  <c r="X128" i="34"/>
  <c r="X129" i="34"/>
  <c r="X130" i="34"/>
  <c r="X131" i="34"/>
  <c r="X132" i="34"/>
  <c r="X147" i="34"/>
  <c r="X133" i="34"/>
  <c r="X134" i="34"/>
  <c r="X148" i="34"/>
  <c r="X135" i="34"/>
  <c r="X136" i="34"/>
  <c r="X137" i="34"/>
  <c r="X138" i="34"/>
  <c r="X139" i="34"/>
  <c r="X140" i="34"/>
  <c r="X141" i="34"/>
  <c r="X142" i="34"/>
  <c r="X143" i="34"/>
  <c r="X144" i="34"/>
  <c r="X146" i="34"/>
  <c r="X149" i="34"/>
  <c r="X150" i="34"/>
  <c r="X157" i="34"/>
  <c r="X169" i="34"/>
  <c r="X170" i="34"/>
  <c r="X173" i="34"/>
  <c r="X175" i="34"/>
  <c r="X176" i="34"/>
  <c r="X177" i="34"/>
  <c r="X178" i="34"/>
  <c r="X179" i="34"/>
  <c r="X180" i="34"/>
  <c r="X185" i="34"/>
  <c r="X186" i="34"/>
  <c r="X187" i="34"/>
  <c r="X191" i="34"/>
  <c r="X195" i="34"/>
  <c r="X196" i="34"/>
  <c r="X197" i="34"/>
  <c r="X198" i="34"/>
  <c r="X199" i="34"/>
  <c r="X200" i="34"/>
  <c r="X201" i="34"/>
  <c r="X202" i="34"/>
  <c r="X203" i="34"/>
  <c r="X204" i="34"/>
  <c r="X205" i="34"/>
  <c r="X206" i="34"/>
  <c r="X207" i="34"/>
  <c r="X208" i="34"/>
  <c r="X209" i="34"/>
  <c r="X45" i="34"/>
  <c r="X34" i="34"/>
  <c r="X32" i="34"/>
  <c r="X2" i="34"/>
  <c r="F34" i="34"/>
  <c r="G34" i="34"/>
  <c r="H34" i="34"/>
  <c r="I34" i="34"/>
  <c r="J34" i="34"/>
  <c r="K34" i="34"/>
  <c r="L34" i="34"/>
  <c r="M34" i="34"/>
  <c r="R34" i="34"/>
  <c r="S34" i="34"/>
  <c r="T34" i="34"/>
  <c r="U34" i="34"/>
  <c r="W34" i="34"/>
  <c r="Z34" i="34"/>
  <c r="AA34" i="34"/>
  <c r="AB34" i="34"/>
  <c r="AC34" i="34"/>
  <c r="AD34" i="34"/>
  <c r="AE34" i="34"/>
  <c r="F32" i="34"/>
  <c r="G32" i="34"/>
  <c r="H32" i="34"/>
  <c r="I32" i="34"/>
  <c r="J32" i="34"/>
  <c r="K32" i="34"/>
  <c r="L32" i="34"/>
  <c r="M32" i="34"/>
  <c r="R32" i="34"/>
  <c r="S32" i="34"/>
  <c r="T32" i="34"/>
  <c r="U32" i="34"/>
  <c r="W32" i="34"/>
  <c r="Z32" i="34"/>
  <c r="AA32" i="34"/>
  <c r="AB32" i="34"/>
  <c r="AC32" i="34"/>
  <c r="AD32" i="34"/>
  <c r="AE32" i="34"/>
  <c r="E8" i="40" l="1"/>
  <c r="C8" i="40"/>
  <c r="E7" i="40"/>
  <c r="C7" i="40"/>
  <c r="E6" i="40"/>
  <c r="E5" i="40"/>
  <c r="C5" i="40"/>
  <c r="E4" i="40"/>
  <c r="E3" i="40"/>
  <c r="C3" i="40"/>
  <c r="E2" i="40"/>
  <c r="C2" i="40"/>
  <c r="E8" i="42"/>
  <c r="C8" i="42"/>
  <c r="E7" i="42"/>
  <c r="C7" i="42"/>
  <c r="E6" i="42"/>
  <c r="E5" i="42"/>
  <c r="C5" i="42"/>
  <c r="E4" i="42"/>
  <c r="E3" i="42"/>
  <c r="C3" i="42"/>
  <c r="E2" i="42"/>
  <c r="C2" i="42"/>
  <c r="E8" i="41"/>
  <c r="C8" i="41"/>
  <c r="E7" i="41"/>
  <c r="C7" i="41"/>
  <c r="E6" i="41"/>
  <c r="E5" i="41"/>
  <c r="C5" i="41"/>
  <c r="E4" i="41"/>
  <c r="E3" i="41"/>
  <c r="C3" i="41"/>
  <c r="E2" i="41"/>
  <c r="C2" i="41"/>
  <c r="E8" i="39"/>
  <c r="C8" i="39"/>
  <c r="E7" i="39"/>
  <c r="C7" i="39"/>
  <c r="E6" i="39"/>
  <c r="E5" i="39"/>
  <c r="C5" i="39"/>
  <c r="E4" i="39"/>
  <c r="E3" i="39"/>
  <c r="C3" i="39"/>
  <c r="E2" i="39"/>
  <c r="C2" i="39"/>
  <c r="E8" i="38"/>
  <c r="E7" i="38"/>
  <c r="C7" i="38"/>
  <c r="E6" i="38"/>
  <c r="E5" i="38"/>
  <c r="C5" i="38"/>
  <c r="E4" i="38"/>
  <c r="C4" i="38"/>
  <c r="E3" i="38"/>
  <c r="C3" i="38"/>
  <c r="E2" i="38"/>
  <c r="C2" i="38"/>
  <c r="E8" i="37"/>
  <c r="E7" i="37"/>
  <c r="C7" i="37"/>
  <c r="E6" i="37"/>
  <c r="E5" i="37"/>
  <c r="C5" i="37"/>
  <c r="E4" i="37"/>
  <c r="C4" i="37"/>
  <c r="E3" i="37"/>
  <c r="C3" i="37"/>
  <c r="E2" i="37"/>
  <c r="C2" i="37"/>
  <c r="C18" i="27" l="1"/>
  <c r="E14" i="13" l="1"/>
  <c r="F134" i="34"/>
  <c r="G134" i="34"/>
  <c r="H134" i="34"/>
  <c r="I134" i="34"/>
  <c r="J134" i="34"/>
  <c r="K134" i="34"/>
  <c r="L134" i="34"/>
  <c r="M134" i="34"/>
  <c r="R134" i="34"/>
  <c r="S134" i="34"/>
  <c r="T134" i="34"/>
  <c r="U134" i="34"/>
  <c r="W134" i="34"/>
  <c r="Z134" i="34"/>
  <c r="AA134" i="34"/>
  <c r="AB134" i="34"/>
  <c r="AC134" i="34"/>
  <c r="AD134" i="34"/>
  <c r="AE134" i="34"/>
  <c r="F45" i="34"/>
  <c r="G45" i="34"/>
  <c r="H45" i="34"/>
  <c r="I45" i="34"/>
  <c r="J45" i="34"/>
  <c r="K45" i="34"/>
  <c r="L45" i="34"/>
  <c r="M45" i="34"/>
  <c r="R45" i="34"/>
  <c r="S45" i="34"/>
  <c r="T45" i="34"/>
  <c r="U45" i="34"/>
  <c r="W45" i="34"/>
  <c r="Z45" i="34"/>
  <c r="AA45" i="34"/>
  <c r="AB45" i="34"/>
  <c r="AC45" i="34"/>
  <c r="AD45" i="34"/>
  <c r="AE45" i="34"/>
  <c r="C10" i="35"/>
  <c r="C11" i="35" l="1"/>
  <c r="E11" i="35"/>
  <c r="C20" i="35"/>
  <c r="E20" i="35"/>
  <c r="E30" i="24"/>
  <c r="E31" i="24"/>
  <c r="C31" i="24"/>
  <c r="F83" i="34"/>
  <c r="G83" i="34"/>
  <c r="H83" i="34"/>
  <c r="I83" i="34"/>
  <c r="J83" i="34"/>
  <c r="K83" i="34"/>
  <c r="L83" i="34"/>
  <c r="M83" i="34"/>
  <c r="R83" i="34"/>
  <c r="S83" i="34"/>
  <c r="T83" i="34"/>
  <c r="U83" i="34"/>
  <c r="W83" i="34"/>
  <c r="Z83" i="34"/>
  <c r="AA83" i="34"/>
  <c r="AB83" i="34"/>
  <c r="AC83" i="34"/>
  <c r="AD83" i="34"/>
  <c r="AE83" i="34"/>
  <c r="F84" i="34"/>
  <c r="G84" i="34"/>
  <c r="H84" i="34"/>
  <c r="I84" i="34"/>
  <c r="J84" i="34"/>
  <c r="K84" i="34"/>
  <c r="L84" i="34"/>
  <c r="M84" i="34"/>
  <c r="R84" i="34"/>
  <c r="S84" i="34"/>
  <c r="T84" i="34"/>
  <c r="U84" i="34"/>
  <c r="W84" i="34"/>
  <c r="Z84" i="34"/>
  <c r="AA84" i="34"/>
  <c r="AB84" i="34"/>
  <c r="AC84" i="34"/>
  <c r="AD84" i="34"/>
  <c r="AE84" i="34"/>
  <c r="E18" i="24"/>
  <c r="C17" i="24"/>
  <c r="C18" i="24"/>
  <c r="E24" i="24" l="1"/>
  <c r="F182" i="34"/>
  <c r="G182" i="34"/>
  <c r="H182" i="34"/>
  <c r="I182" i="34"/>
  <c r="J182" i="34"/>
  <c r="K182" i="34"/>
  <c r="L182" i="34"/>
  <c r="M182" i="34"/>
  <c r="R182" i="34"/>
  <c r="S182" i="34"/>
  <c r="T182" i="34"/>
  <c r="U182" i="34"/>
  <c r="W182" i="34"/>
  <c r="Z182" i="34"/>
  <c r="AA182" i="34"/>
  <c r="AB182" i="34"/>
  <c r="AC182" i="34"/>
  <c r="AD182" i="34"/>
  <c r="AE182" i="34"/>
  <c r="F9" i="34"/>
  <c r="G9" i="34"/>
  <c r="H9" i="34"/>
  <c r="I9" i="34"/>
  <c r="J9" i="34"/>
  <c r="K9" i="34"/>
  <c r="L9" i="34"/>
  <c r="M9" i="34"/>
  <c r="R9" i="34"/>
  <c r="S9" i="34"/>
  <c r="T9" i="34"/>
  <c r="U9" i="34"/>
  <c r="W9" i="34"/>
  <c r="Z9" i="34"/>
  <c r="AA9" i="34"/>
  <c r="AB9" i="34"/>
  <c r="AC9" i="34"/>
  <c r="AD9" i="34"/>
  <c r="AE9" i="34"/>
  <c r="E22" i="24"/>
  <c r="C22" i="24"/>
  <c r="F104" i="34"/>
  <c r="G104" i="34"/>
  <c r="H104" i="34"/>
  <c r="I104" i="34"/>
  <c r="J104" i="34"/>
  <c r="K104" i="34"/>
  <c r="L104" i="34"/>
  <c r="M104" i="34"/>
  <c r="R104" i="34"/>
  <c r="S104" i="34"/>
  <c r="T104" i="34"/>
  <c r="U104" i="34"/>
  <c r="W104" i="34"/>
  <c r="Z104" i="34"/>
  <c r="AA104" i="34"/>
  <c r="AB104" i="34"/>
  <c r="AC104" i="34"/>
  <c r="AD104" i="34"/>
  <c r="AE104" i="34"/>
  <c r="E16" i="35"/>
  <c r="C17" i="35"/>
  <c r="E17" i="35"/>
  <c r="C18" i="35"/>
  <c r="E18" i="35"/>
  <c r="C19" i="35"/>
  <c r="E19" i="35"/>
  <c r="E21" i="35"/>
  <c r="C21" i="35"/>
  <c r="E15" i="35"/>
  <c r="C15" i="35"/>
  <c r="E14" i="35"/>
  <c r="C14" i="35"/>
  <c r="E13" i="35"/>
  <c r="C13" i="35"/>
  <c r="E12" i="35"/>
  <c r="C12" i="35"/>
  <c r="E10" i="35"/>
  <c r="E9" i="35"/>
  <c r="C9" i="35"/>
  <c r="E8" i="35"/>
  <c r="C8" i="35"/>
  <c r="E7" i="35"/>
  <c r="C7" i="35"/>
  <c r="E6" i="35"/>
  <c r="C6" i="35"/>
  <c r="E5" i="35"/>
  <c r="C5" i="35"/>
  <c r="E4" i="35"/>
  <c r="C4" i="35"/>
  <c r="E3" i="35"/>
  <c r="C3" i="35"/>
  <c r="E2" i="35"/>
  <c r="C2" i="35"/>
  <c r="F172" i="34"/>
  <c r="G172" i="34"/>
  <c r="H172" i="34"/>
  <c r="I172" i="34"/>
  <c r="J172" i="34"/>
  <c r="K172" i="34"/>
  <c r="L172" i="34"/>
  <c r="M172" i="34"/>
  <c r="R172" i="34"/>
  <c r="S172" i="34"/>
  <c r="T172" i="34"/>
  <c r="U172" i="34"/>
  <c r="W172" i="34"/>
  <c r="Z172" i="34"/>
  <c r="AA172" i="34"/>
  <c r="AB172" i="34"/>
  <c r="AC172" i="34"/>
  <c r="AD172" i="34"/>
  <c r="AE172" i="34"/>
  <c r="F61" i="34"/>
  <c r="G61" i="34"/>
  <c r="H61" i="34"/>
  <c r="I61" i="34"/>
  <c r="J61" i="34"/>
  <c r="K61" i="34"/>
  <c r="L61" i="34"/>
  <c r="M61" i="34"/>
  <c r="R61" i="34"/>
  <c r="S61" i="34"/>
  <c r="T61" i="34"/>
  <c r="U61" i="34"/>
  <c r="W61" i="34"/>
  <c r="Z61" i="34"/>
  <c r="AA61" i="34"/>
  <c r="AB61" i="34"/>
  <c r="AC61" i="34"/>
  <c r="AD61" i="34"/>
  <c r="AE61" i="34"/>
  <c r="F60" i="34"/>
  <c r="G60" i="34"/>
  <c r="H60" i="34"/>
  <c r="I60" i="34"/>
  <c r="J60" i="34"/>
  <c r="K60" i="34"/>
  <c r="L60" i="34"/>
  <c r="M60" i="34"/>
  <c r="R60" i="34"/>
  <c r="S60" i="34"/>
  <c r="T60" i="34"/>
  <c r="U60" i="34"/>
  <c r="W60" i="34"/>
  <c r="Z60" i="34"/>
  <c r="AA60" i="34"/>
  <c r="AB60" i="34"/>
  <c r="AC60" i="34"/>
  <c r="AD60" i="34"/>
  <c r="AE60" i="34"/>
  <c r="F52" i="34"/>
  <c r="G52" i="34"/>
  <c r="H52" i="34"/>
  <c r="I52" i="34"/>
  <c r="J52" i="34"/>
  <c r="K52" i="34"/>
  <c r="L52" i="34"/>
  <c r="M52" i="34"/>
  <c r="R52" i="34"/>
  <c r="S52" i="34"/>
  <c r="T52" i="34"/>
  <c r="U52" i="34"/>
  <c r="W52" i="34"/>
  <c r="Z52" i="34"/>
  <c r="AA52" i="34"/>
  <c r="AB52" i="34"/>
  <c r="AC52" i="34"/>
  <c r="AD52" i="34"/>
  <c r="AE52" i="34"/>
  <c r="E20" i="27" l="1"/>
  <c r="C20" i="27"/>
  <c r="E14" i="22"/>
  <c r="C48" i="13" l="1"/>
  <c r="E48" i="13"/>
  <c r="S5" i="34" l="1"/>
  <c r="C14" i="24"/>
  <c r="C11" i="22"/>
  <c r="AB3" i="34"/>
  <c r="AC3" i="34"/>
  <c r="AB5" i="34"/>
  <c r="AC5" i="34"/>
  <c r="AB4" i="34"/>
  <c r="AC4" i="34"/>
  <c r="AB6" i="34"/>
  <c r="AC6" i="34"/>
  <c r="AB7" i="34"/>
  <c r="AC7" i="34"/>
  <c r="AB8" i="34"/>
  <c r="AC8" i="34"/>
  <c r="AB10" i="34"/>
  <c r="AC10" i="34"/>
  <c r="AB11" i="34"/>
  <c r="AC11" i="34"/>
  <c r="AB12" i="34"/>
  <c r="AC12" i="34"/>
  <c r="AB13" i="34"/>
  <c r="AC13" i="34"/>
  <c r="AB14" i="34"/>
  <c r="AC14" i="34"/>
  <c r="AB15" i="34"/>
  <c r="AC15" i="34"/>
  <c r="AB16" i="34"/>
  <c r="AC16" i="34"/>
  <c r="AB17" i="34"/>
  <c r="AC17" i="34"/>
  <c r="AB18" i="34"/>
  <c r="AC18" i="34"/>
  <c r="AB19" i="34"/>
  <c r="AC19" i="34"/>
  <c r="AB20" i="34"/>
  <c r="AC20" i="34"/>
  <c r="AB22" i="34"/>
  <c r="AC22" i="34"/>
  <c r="AB23" i="34"/>
  <c r="AC23" i="34"/>
  <c r="AB24" i="34"/>
  <c r="AC24" i="34"/>
  <c r="AB27" i="34"/>
  <c r="AC27" i="34"/>
  <c r="AB28" i="34"/>
  <c r="AC28" i="34"/>
  <c r="AB29" i="34"/>
  <c r="AC29" i="34"/>
  <c r="AB33" i="34"/>
  <c r="AC33" i="34"/>
  <c r="AB36" i="34"/>
  <c r="AC36" i="34"/>
  <c r="AB37" i="34"/>
  <c r="AC37" i="34"/>
  <c r="AB38" i="34"/>
  <c r="AC38" i="34"/>
  <c r="AB39" i="34"/>
  <c r="AC39" i="34"/>
  <c r="AB40" i="34"/>
  <c r="AC40" i="34"/>
  <c r="AB42" i="34"/>
  <c r="AC42" i="34"/>
  <c r="AB43" i="34"/>
  <c r="AC43" i="34"/>
  <c r="AB44" i="34"/>
  <c r="AC44" i="34"/>
  <c r="AB47" i="34"/>
  <c r="AC47" i="34"/>
  <c r="AB46" i="34"/>
  <c r="AC46" i="34"/>
  <c r="AB48" i="34"/>
  <c r="AC48" i="34"/>
  <c r="AB202" i="34"/>
  <c r="AC202" i="34"/>
  <c r="AB49" i="34"/>
  <c r="AC49" i="34"/>
  <c r="AB50" i="34"/>
  <c r="AC50" i="34"/>
  <c r="AB51" i="34"/>
  <c r="AC51" i="34"/>
  <c r="AB54" i="34"/>
  <c r="AC54" i="34"/>
  <c r="AB55" i="34"/>
  <c r="AC55" i="34"/>
  <c r="AB56" i="34"/>
  <c r="AC56" i="34"/>
  <c r="AB57" i="34"/>
  <c r="AC57" i="34"/>
  <c r="AB58" i="34"/>
  <c r="AC58" i="34"/>
  <c r="AB59" i="34"/>
  <c r="AC59" i="34"/>
  <c r="AB62" i="34"/>
  <c r="AC62" i="34"/>
  <c r="AB63" i="34"/>
  <c r="AC63" i="34"/>
  <c r="AB67" i="34"/>
  <c r="AC67" i="34"/>
  <c r="AB68" i="34"/>
  <c r="AC68" i="34"/>
  <c r="AB69" i="34"/>
  <c r="AC69" i="34"/>
  <c r="AB70" i="34"/>
  <c r="AC70" i="34"/>
  <c r="AB71" i="34"/>
  <c r="AC71" i="34"/>
  <c r="AB72" i="34"/>
  <c r="AC72" i="34"/>
  <c r="AB73" i="34"/>
  <c r="AC73" i="34"/>
  <c r="AB77" i="34"/>
  <c r="AC77" i="34"/>
  <c r="AB78" i="34"/>
  <c r="AC78" i="34"/>
  <c r="AB79" i="34"/>
  <c r="AC79" i="34"/>
  <c r="AB80" i="34"/>
  <c r="AC80" i="34"/>
  <c r="AB81" i="34"/>
  <c r="AC81" i="34"/>
  <c r="AB21" i="34"/>
  <c r="AC21" i="34"/>
  <c r="AB82" i="34"/>
  <c r="AC82" i="34"/>
  <c r="AB85" i="34"/>
  <c r="AC85" i="34"/>
  <c r="AB86" i="34"/>
  <c r="AC86" i="34"/>
  <c r="AB88" i="34"/>
  <c r="AC88" i="34"/>
  <c r="AB89" i="34"/>
  <c r="AC89" i="34"/>
  <c r="AB96" i="34"/>
  <c r="AC96" i="34"/>
  <c r="AB97" i="34"/>
  <c r="AC97" i="34"/>
  <c r="AB98" i="34"/>
  <c r="AC98" i="34"/>
  <c r="AB99" i="34"/>
  <c r="AC99" i="34"/>
  <c r="AB100" i="34"/>
  <c r="AC100" i="34"/>
  <c r="AB101" i="34"/>
  <c r="AC101" i="34"/>
  <c r="AB102" i="34"/>
  <c r="AC102" i="34"/>
  <c r="AB103" i="34"/>
  <c r="AC103" i="34"/>
  <c r="AB105" i="34"/>
  <c r="AC105" i="34"/>
  <c r="AB106" i="34"/>
  <c r="AC106" i="34"/>
  <c r="AB107" i="34"/>
  <c r="AC107" i="34"/>
  <c r="AB108" i="34"/>
  <c r="AC108" i="34"/>
  <c r="AB110" i="34"/>
  <c r="AC110" i="34"/>
  <c r="AB111" i="34"/>
  <c r="AC111" i="34"/>
  <c r="AB112" i="34"/>
  <c r="AC112" i="34"/>
  <c r="AB113" i="34"/>
  <c r="AC113" i="34"/>
  <c r="AB114" i="34"/>
  <c r="AC114" i="34"/>
  <c r="AB116" i="34"/>
  <c r="AC116" i="34"/>
  <c r="AB117" i="34"/>
  <c r="AC117" i="34"/>
  <c r="AB115" i="34"/>
  <c r="AC115" i="34"/>
  <c r="AB118" i="34"/>
  <c r="AC118" i="34"/>
  <c r="AB120" i="34"/>
  <c r="AC120" i="34"/>
  <c r="AB121" i="34"/>
  <c r="AC121" i="34"/>
  <c r="AB122" i="34"/>
  <c r="AC122" i="34"/>
  <c r="AB123" i="34"/>
  <c r="AC123" i="34"/>
  <c r="AB124" i="34"/>
  <c r="AC124" i="34"/>
  <c r="AB125" i="34"/>
  <c r="AC125" i="34"/>
  <c r="AB126" i="34"/>
  <c r="AC126" i="34"/>
  <c r="AB128" i="34"/>
  <c r="AC128" i="34"/>
  <c r="AB129" i="34"/>
  <c r="AC129" i="34"/>
  <c r="AB130" i="34"/>
  <c r="AC130" i="34"/>
  <c r="AB131" i="34"/>
  <c r="AC131" i="34"/>
  <c r="AB132" i="34"/>
  <c r="AC132" i="34"/>
  <c r="AB147" i="34"/>
  <c r="AC147" i="34"/>
  <c r="AB133" i="34"/>
  <c r="AC133" i="34"/>
  <c r="AB135" i="34"/>
  <c r="AC135" i="34"/>
  <c r="AB136" i="34"/>
  <c r="AC136" i="34"/>
  <c r="AB137" i="34"/>
  <c r="AC137" i="34"/>
  <c r="AB138" i="34"/>
  <c r="AC138" i="34"/>
  <c r="AB139" i="34"/>
  <c r="AC139" i="34"/>
  <c r="AB140" i="34"/>
  <c r="AC140" i="34"/>
  <c r="AB141" i="34"/>
  <c r="AC141" i="34"/>
  <c r="AB142" i="34"/>
  <c r="AC142" i="34"/>
  <c r="AB143" i="34"/>
  <c r="AC143" i="34"/>
  <c r="AB144" i="34"/>
  <c r="AC144" i="34"/>
  <c r="AB146" i="34"/>
  <c r="AC146" i="34"/>
  <c r="AB148" i="34"/>
  <c r="AC148" i="34"/>
  <c r="AB149" i="34"/>
  <c r="AC149" i="34"/>
  <c r="AB150" i="34"/>
  <c r="AC150" i="34"/>
  <c r="AB157" i="34"/>
  <c r="AC157" i="34"/>
  <c r="AB169" i="34"/>
  <c r="AC169" i="34"/>
  <c r="AB170" i="34"/>
  <c r="AC170" i="34"/>
  <c r="AB173" i="34"/>
  <c r="AC173" i="34"/>
  <c r="AB176" i="34"/>
  <c r="AC176" i="34"/>
  <c r="AB177" i="34"/>
  <c r="AC177" i="34"/>
  <c r="AB178" i="34"/>
  <c r="AC178" i="34"/>
  <c r="AB179" i="34"/>
  <c r="AC179" i="34"/>
  <c r="AB180" i="34"/>
  <c r="AC180" i="34"/>
  <c r="AB185" i="34"/>
  <c r="AC185" i="34"/>
  <c r="AB186" i="34"/>
  <c r="AC186" i="34"/>
  <c r="AB187" i="34"/>
  <c r="AC187" i="34"/>
  <c r="AB191" i="34"/>
  <c r="AC191" i="34"/>
  <c r="AB195" i="34"/>
  <c r="AC195" i="34"/>
  <c r="AB196" i="34"/>
  <c r="AC196" i="34"/>
  <c r="AB197" i="34"/>
  <c r="AC197" i="34"/>
  <c r="AB198" i="34"/>
  <c r="AC198" i="34"/>
  <c r="AB199" i="34"/>
  <c r="AC199" i="34"/>
  <c r="AB200" i="34"/>
  <c r="AC200" i="34"/>
  <c r="AB201" i="34"/>
  <c r="AC201" i="34"/>
  <c r="AB203" i="34"/>
  <c r="AC203" i="34"/>
  <c r="AB204" i="34"/>
  <c r="AC204" i="34"/>
  <c r="AB205" i="34"/>
  <c r="AC205" i="34"/>
  <c r="AB206" i="34"/>
  <c r="AC206" i="34"/>
  <c r="AB207" i="34"/>
  <c r="AC207" i="34"/>
  <c r="AB208" i="34"/>
  <c r="AC208" i="34"/>
  <c r="AB119" i="34"/>
  <c r="AC119" i="34"/>
  <c r="AB127" i="34"/>
  <c r="AC127" i="34"/>
  <c r="AB209" i="34"/>
  <c r="AC209" i="34"/>
  <c r="AB175" i="34"/>
  <c r="AC175" i="34"/>
  <c r="AB76" i="34"/>
  <c r="AC76" i="34"/>
  <c r="AB66" i="34"/>
  <c r="AC66" i="34"/>
  <c r="AB64" i="34"/>
  <c r="AC64" i="34"/>
  <c r="AB65" i="34"/>
  <c r="AC65" i="34"/>
  <c r="AB90" i="34"/>
  <c r="AC90" i="34"/>
  <c r="AB74" i="34"/>
  <c r="AC74" i="34"/>
  <c r="AB75" i="34"/>
  <c r="AC75" i="34"/>
  <c r="AC2" i="34"/>
  <c r="AB2" i="34"/>
  <c r="AD3" i="34"/>
  <c r="AE3" i="34"/>
  <c r="AD5" i="34"/>
  <c r="AE5" i="34"/>
  <c r="AD4" i="34"/>
  <c r="AE4" i="34"/>
  <c r="AD6" i="34"/>
  <c r="AE6" i="34"/>
  <c r="AD7" i="34"/>
  <c r="AE7" i="34"/>
  <c r="AD8" i="34"/>
  <c r="AE8" i="34"/>
  <c r="AD10" i="34"/>
  <c r="AE10" i="34"/>
  <c r="AD11" i="34"/>
  <c r="AE11" i="34"/>
  <c r="AD12" i="34"/>
  <c r="AE12" i="34"/>
  <c r="AD13" i="34"/>
  <c r="AE13" i="34"/>
  <c r="AD14" i="34"/>
  <c r="AE14" i="34"/>
  <c r="AD15" i="34"/>
  <c r="AE15" i="34"/>
  <c r="AD16" i="34"/>
  <c r="AE16" i="34"/>
  <c r="AD17" i="34"/>
  <c r="AE17" i="34"/>
  <c r="AD18" i="34"/>
  <c r="AE18" i="34"/>
  <c r="AD19" i="34"/>
  <c r="AE19" i="34"/>
  <c r="AD20" i="34"/>
  <c r="AE20" i="34"/>
  <c r="AD22" i="34"/>
  <c r="AE22" i="34"/>
  <c r="AD23" i="34"/>
  <c r="AE23" i="34"/>
  <c r="AD24" i="34"/>
  <c r="AE24" i="34"/>
  <c r="AD27" i="34"/>
  <c r="AE27" i="34"/>
  <c r="AD28" i="34"/>
  <c r="AE28" i="34"/>
  <c r="AD29" i="34"/>
  <c r="AE29" i="34"/>
  <c r="AD33" i="34"/>
  <c r="AE33" i="34"/>
  <c r="AD36" i="34"/>
  <c r="AE36" i="34"/>
  <c r="AD37" i="34"/>
  <c r="AE37" i="34"/>
  <c r="AD38" i="34"/>
  <c r="AE38" i="34"/>
  <c r="AD39" i="34"/>
  <c r="AE39" i="34"/>
  <c r="AD40" i="34"/>
  <c r="AE40" i="34"/>
  <c r="AD42" i="34"/>
  <c r="AE42" i="34"/>
  <c r="AD43" i="34"/>
  <c r="AE43" i="34"/>
  <c r="AD44" i="34"/>
  <c r="AE44" i="34"/>
  <c r="AD47" i="34"/>
  <c r="AE47" i="34"/>
  <c r="AD46" i="34"/>
  <c r="AE46" i="34"/>
  <c r="AD48" i="34"/>
  <c r="AE48" i="34"/>
  <c r="AD202" i="34"/>
  <c r="AE202" i="34"/>
  <c r="AD49" i="34"/>
  <c r="AE49" i="34"/>
  <c r="AD50" i="34"/>
  <c r="AE50" i="34"/>
  <c r="AD51" i="34"/>
  <c r="AE51" i="34"/>
  <c r="AD54" i="34"/>
  <c r="AE54" i="34"/>
  <c r="AD55" i="34"/>
  <c r="AE55" i="34"/>
  <c r="AD56" i="34"/>
  <c r="AE56" i="34"/>
  <c r="AD57" i="34"/>
  <c r="AE57" i="34"/>
  <c r="AD58" i="34"/>
  <c r="AE58" i="34"/>
  <c r="AD59" i="34"/>
  <c r="AE59" i="34"/>
  <c r="AD62" i="34"/>
  <c r="AE62" i="34"/>
  <c r="AD63" i="34"/>
  <c r="AE63" i="34"/>
  <c r="AD67" i="34"/>
  <c r="AE67" i="34"/>
  <c r="AD68" i="34"/>
  <c r="AE68" i="34"/>
  <c r="AD69" i="34"/>
  <c r="AE69" i="34"/>
  <c r="AD70" i="34"/>
  <c r="AE70" i="34"/>
  <c r="AD71" i="34"/>
  <c r="AE71" i="34"/>
  <c r="AD72" i="34"/>
  <c r="AE72" i="34"/>
  <c r="AD73" i="34"/>
  <c r="AE73" i="34"/>
  <c r="AD77" i="34"/>
  <c r="AE77" i="34"/>
  <c r="AD78" i="34"/>
  <c r="AE78" i="34"/>
  <c r="AD79" i="34"/>
  <c r="AE79" i="34"/>
  <c r="AD80" i="34"/>
  <c r="AE80" i="34"/>
  <c r="AD81" i="34"/>
  <c r="AE81" i="34"/>
  <c r="AD21" i="34"/>
  <c r="AE21" i="34"/>
  <c r="AD82" i="34"/>
  <c r="AE82" i="34"/>
  <c r="AD85" i="34"/>
  <c r="AE85" i="34"/>
  <c r="AD86" i="34"/>
  <c r="AE86" i="34"/>
  <c r="AD88" i="34"/>
  <c r="AE88" i="34"/>
  <c r="AD89" i="34"/>
  <c r="AE89" i="34"/>
  <c r="AD96" i="34"/>
  <c r="AE96" i="34"/>
  <c r="AD97" i="34"/>
  <c r="AE97" i="34"/>
  <c r="AD98" i="34"/>
  <c r="AE98" i="34"/>
  <c r="AD99" i="34"/>
  <c r="AE99" i="34"/>
  <c r="AD100" i="34"/>
  <c r="AE100" i="34"/>
  <c r="AD101" i="34"/>
  <c r="AE101" i="34"/>
  <c r="AD102" i="34"/>
  <c r="AE102" i="34"/>
  <c r="AD103" i="34"/>
  <c r="AE103" i="34"/>
  <c r="AD105" i="34"/>
  <c r="AE105" i="34"/>
  <c r="AD106" i="34"/>
  <c r="AE106" i="34"/>
  <c r="AD107" i="34"/>
  <c r="AE107" i="34"/>
  <c r="AD108" i="34"/>
  <c r="AE108" i="34"/>
  <c r="AD110" i="34"/>
  <c r="AE110" i="34"/>
  <c r="AD111" i="34"/>
  <c r="AE111" i="34"/>
  <c r="AD112" i="34"/>
  <c r="AE112" i="34"/>
  <c r="AD113" i="34"/>
  <c r="AE113" i="34"/>
  <c r="AD114" i="34"/>
  <c r="AE114" i="34"/>
  <c r="AD116" i="34"/>
  <c r="AE116" i="34"/>
  <c r="AD117" i="34"/>
  <c r="AE117" i="34"/>
  <c r="AD115" i="34"/>
  <c r="AE115" i="34"/>
  <c r="AD118" i="34"/>
  <c r="AE118" i="34"/>
  <c r="AD120" i="34"/>
  <c r="AE120" i="34"/>
  <c r="AD121" i="34"/>
  <c r="AE121" i="34"/>
  <c r="AD122" i="34"/>
  <c r="AE122" i="34"/>
  <c r="AD123" i="34"/>
  <c r="AE123" i="34"/>
  <c r="AD124" i="34"/>
  <c r="AE124" i="34"/>
  <c r="AD125" i="34"/>
  <c r="AE125" i="34"/>
  <c r="AD126" i="34"/>
  <c r="AE126" i="34"/>
  <c r="AD128" i="34"/>
  <c r="AE128" i="34"/>
  <c r="AD129" i="34"/>
  <c r="AE129" i="34"/>
  <c r="AD130" i="34"/>
  <c r="AE130" i="34"/>
  <c r="AD131" i="34"/>
  <c r="AE131" i="34"/>
  <c r="AD132" i="34"/>
  <c r="AE132" i="34"/>
  <c r="AD147" i="34"/>
  <c r="AE147" i="34"/>
  <c r="AD133" i="34"/>
  <c r="AE133" i="34"/>
  <c r="AD135" i="34"/>
  <c r="AE135" i="34"/>
  <c r="AD136" i="34"/>
  <c r="AE136" i="34"/>
  <c r="AD137" i="34"/>
  <c r="AE137" i="34"/>
  <c r="AD138" i="34"/>
  <c r="AE138" i="34"/>
  <c r="AD139" i="34"/>
  <c r="AE139" i="34"/>
  <c r="AD140" i="34"/>
  <c r="AE140" i="34"/>
  <c r="AD141" i="34"/>
  <c r="AE141" i="34"/>
  <c r="AD142" i="34"/>
  <c r="AE142" i="34"/>
  <c r="AD143" i="34"/>
  <c r="AE143" i="34"/>
  <c r="AD144" i="34"/>
  <c r="AE144" i="34"/>
  <c r="AD146" i="34"/>
  <c r="AE146" i="34"/>
  <c r="AD148" i="34"/>
  <c r="AE148" i="34"/>
  <c r="AD149" i="34"/>
  <c r="AE149" i="34"/>
  <c r="AD150" i="34"/>
  <c r="AE150" i="34"/>
  <c r="AD157" i="34"/>
  <c r="AE157" i="34"/>
  <c r="AD169" i="34"/>
  <c r="AE169" i="34"/>
  <c r="AD170" i="34"/>
  <c r="AE170" i="34"/>
  <c r="AD173" i="34"/>
  <c r="AE173" i="34"/>
  <c r="AD176" i="34"/>
  <c r="AE176" i="34"/>
  <c r="AD177" i="34"/>
  <c r="AE177" i="34"/>
  <c r="AD178" i="34"/>
  <c r="AE178" i="34"/>
  <c r="AD179" i="34"/>
  <c r="AE179" i="34"/>
  <c r="AD180" i="34"/>
  <c r="AE180" i="34"/>
  <c r="AD185" i="34"/>
  <c r="AE185" i="34"/>
  <c r="AD186" i="34"/>
  <c r="AE186" i="34"/>
  <c r="AD187" i="34"/>
  <c r="AE187" i="34"/>
  <c r="AD191" i="34"/>
  <c r="AE191" i="34"/>
  <c r="AD195" i="34"/>
  <c r="AE195" i="34"/>
  <c r="AD196" i="34"/>
  <c r="AE196" i="34"/>
  <c r="AD197" i="34"/>
  <c r="AE197" i="34"/>
  <c r="AD198" i="34"/>
  <c r="AE198" i="34"/>
  <c r="AD199" i="34"/>
  <c r="AE199" i="34"/>
  <c r="AD200" i="34"/>
  <c r="AE200" i="34"/>
  <c r="AD201" i="34"/>
  <c r="AE201" i="34"/>
  <c r="AD203" i="34"/>
  <c r="AE203" i="34"/>
  <c r="AD204" i="34"/>
  <c r="AE204" i="34"/>
  <c r="AD205" i="34"/>
  <c r="AE205" i="34"/>
  <c r="AD206" i="34"/>
  <c r="AE206" i="34"/>
  <c r="AD207" i="34"/>
  <c r="AE207" i="34"/>
  <c r="AD208" i="34"/>
  <c r="AE208" i="34"/>
  <c r="AD119" i="34"/>
  <c r="AE119" i="34"/>
  <c r="AD127" i="34"/>
  <c r="AE127" i="34"/>
  <c r="AD209" i="34"/>
  <c r="AE209" i="34"/>
  <c r="AD175" i="34"/>
  <c r="AE175" i="34"/>
  <c r="AD76" i="34"/>
  <c r="AE76" i="34"/>
  <c r="AD66" i="34"/>
  <c r="AE66" i="34"/>
  <c r="AD64" i="34"/>
  <c r="AE64" i="34"/>
  <c r="AD65" i="34"/>
  <c r="AE65" i="34"/>
  <c r="AD90" i="34"/>
  <c r="AE90" i="34"/>
  <c r="AD74" i="34"/>
  <c r="AE74" i="34"/>
  <c r="AD75" i="34"/>
  <c r="AE75" i="34"/>
  <c r="AE2" i="34"/>
  <c r="AD2" i="34"/>
  <c r="D3" i="10"/>
  <c r="D4" i="10"/>
  <c r="D5" i="10"/>
  <c r="D6" i="10"/>
  <c r="D7" i="10"/>
  <c r="D8" i="10"/>
  <c r="D9" i="10"/>
  <c r="D10" i="10"/>
  <c r="D2" i="10"/>
  <c r="C3" i="10"/>
  <c r="C4" i="10"/>
  <c r="C5" i="10"/>
  <c r="C6" i="10"/>
  <c r="C7" i="10"/>
  <c r="C8" i="10"/>
  <c r="C9" i="10"/>
  <c r="C10" i="10"/>
  <c r="T90" i="34"/>
  <c r="U90" i="34"/>
  <c r="W90" i="34"/>
  <c r="Z90" i="34"/>
  <c r="AA90" i="34"/>
  <c r="T74" i="34"/>
  <c r="U74" i="34"/>
  <c r="W74" i="34"/>
  <c r="Z74" i="34"/>
  <c r="AA74" i="34"/>
  <c r="T75" i="34"/>
  <c r="U75" i="34"/>
  <c r="W75" i="34"/>
  <c r="Z75" i="34"/>
  <c r="AA75" i="34"/>
  <c r="F90" i="34"/>
  <c r="G90" i="34"/>
  <c r="H90" i="34"/>
  <c r="I90" i="34"/>
  <c r="J90" i="34"/>
  <c r="K90" i="34"/>
  <c r="L90" i="34"/>
  <c r="M90" i="34"/>
  <c r="R90" i="34"/>
  <c r="S90" i="34"/>
  <c r="F74" i="34"/>
  <c r="G74" i="34"/>
  <c r="H74" i="34"/>
  <c r="I74" i="34"/>
  <c r="J74" i="34"/>
  <c r="K74" i="34"/>
  <c r="L74" i="34"/>
  <c r="M74" i="34"/>
  <c r="R74" i="34"/>
  <c r="S74" i="34"/>
  <c r="F75" i="34"/>
  <c r="G75" i="34"/>
  <c r="H75" i="34"/>
  <c r="I75" i="34"/>
  <c r="J75" i="34"/>
  <c r="K75" i="34"/>
  <c r="L75" i="34"/>
  <c r="M75" i="34"/>
  <c r="R75" i="34"/>
  <c r="S75" i="34"/>
  <c r="C2" i="10"/>
  <c r="D3" i="9"/>
  <c r="D4" i="9"/>
  <c r="D5" i="9"/>
  <c r="D6" i="9"/>
  <c r="D7" i="9"/>
  <c r="D2" i="9"/>
  <c r="C3" i="9"/>
  <c r="C4" i="9"/>
  <c r="C5" i="9"/>
  <c r="C6" i="9"/>
  <c r="C7" i="9"/>
  <c r="T175" i="34"/>
  <c r="U175" i="34"/>
  <c r="W175" i="34"/>
  <c r="Z175" i="34"/>
  <c r="AA175" i="34"/>
  <c r="T76" i="34"/>
  <c r="U76" i="34"/>
  <c r="W76" i="34"/>
  <c r="Z76" i="34"/>
  <c r="AA76" i="34"/>
  <c r="T66" i="34"/>
  <c r="U66" i="34"/>
  <c r="W66" i="34"/>
  <c r="Z66" i="34"/>
  <c r="AA66" i="34"/>
  <c r="T64" i="34"/>
  <c r="U64" i="34"/>
  <c r="W64" i="34"/>
  <c r="Z64" i="34"/>
  <c r="AA64" i="34"/>
  <c r="T65" i="34"/>
  <c r="U65" i="34"/>
  <c r="W65" i="34"/>
  <c r="Z65" i="34"/>
  <c r="AA65" i="34"/>
  <c r="F175" i="34"/>
  <c r="G175" i="34"/>
  <c r="H175" i="34"/>
  <c r="I175" i="34"/>
  <c r="J175" i="34"/>
  <c r="K175" i="34"/>
  <c r="L175" i="34"/>
  <c r="M175" i="34"/>
  <c r="R175" i="34"/>
  <c r="S175" i="34"/>
  <c r="F76" i="34"/>
  <c r="G76" i="34"/>
  <c r="H76" i="34"/>
  <c r="I76" i="34"/>
  <c r="J76" i="34"/>
  <c r="K76" i="34"/>
  <c r="L76" i="34"/>
  <c r="M76" i="34"/>
  <c r="R76" i="34"/>
  <c r="S76" i="34"/>
  <c r="F66" i="34"/>
  <c r="G66" i="34"/>
  <c r="H66" i="34"/>
  <c r="I66" i="34"/>
  <c r="J66" i="34"/>
  <c r="K66" i="34"/>
  <c r="L66" i="34"/>
  <c r="M66" i="34"/>
  <c r="R66" i="34"/>
  <c r="S66" i="34"/>
  <c r="F64" i="34"/>
  <c r="G64" i="34"/>
  <c r="H64" i="34"/>
  <c r="I64" i="34"/>
  <c r="J64" i="34"/>
  <c r="K64" i="34"/>
  <c r="L64" i="34"/>
  <c r="M64" i="34"/>
  <c r="R64" i="34"/>
  <c r="S64" i="34"/>
  <c r="F65" i="34"/>
  <c r="G65" i="34"/>
  <c r="H65" i="34"/>
  <c r="I65" i="34"/>
  <c r="J65" i="34"/>
  <c r="K65" i="34"/>
  <c r="L65" i="34"/>
  <c r="M65" i="34"/>
  <c r="R65" i="34"/>
  <c r="S65" i="34"/>
  <c r="C2" i="9"/>
  <c r="D3" i="8"/>
  <c r="D2" i="8"/>
  <c r="C3" i="8"/>
  <c r="C2" i="8"/>
  <c r="D3" i="7"/>
  <c r="D2" i="7"/>
  <c r="C3" i="7"/>
  <c r="C2" i="7"/>
  <c r="E3" i="27"/>
  <c r="E4" i="27"/>
  <c r="E6" i="27"/>
  <c r="E7" i="27"/>
  <c r="E8" i="27"/>
  <c r="E5" i="27"/>
  <c r="E9" i="27"/>
  <c r="E10" i="27"/>
  <c r="E11" i="27"/>
  <c r="E12" i="27"/>
  <c r="E13" i="27"/>
  <c r="E14" i="27"/>
  <c r="E16" i="27"/>
  <c r="E17" i="27"/>
  <c r="E18" i="27"/>
  <c r="E19" i="27"/>
  <c r="E2" i="27"/>
  <c r="C3" i="27"/>
  <c r="C4" i="27"/>
  <c r="C8" i="27"/>
  <c r="C5" i="27"/>
  <c r="C9" i="27"/>
  <c r="C11" i="27"/>
  <c r="C12" i="27"/>
  <c r="C13" i="27"/>
  <c r="C14" i="27"/>
  <c r="C16" i="27"/>
  <c r="C17" i="27"/>
  <c r="C19" i="27"/>
  <c r="C2" i="27"/>
  <c r="E3" i="26"/>
  <c r="E4" i="26"/>
  <c r="E6" i="26"/>
  <c r="E7" i="26"/>
  <c r="E8" i="26"/>
  <c r="E5" i="26"/>
  <c r="E9" i="26"/>
  <c r="E10" i="26"/>
  <c r="E12" i="26"/>
  <c r="E11" i="26"/>
  <c r="E13" i="26"/>
  <c r="E14" i="26"/>
  <c r="E2" i="26"/>
  <c r="C3" i="26"/>
  <c r="C7" i="26"/>
  <c r="C5" i="26"/>
  <c r="C9" i="26"/>
  <c r="C10" i="26"/>
  <c r="C12" i="26"/>
  <c r="C11" i="26"/>
  <c r="C13" i="26"/>
  <c r="C14" i="26"/>
  <c r="C2" i="26"/>
  <c r="E3" i="25"/>
  <c r="E4" i="25"/>
  <c r="E6" i="25"/>
  <c r="E7" i="25"/>
  <c r="E8" i="25"/>
  <c r="E5" i="25"/>
  <c r="E9" i="25"/>
  <c r="E10" i="25"/>
  <c r="E11" i="25"/>
  <c r="E12" i="25"/>
  <c r="E13" i="25"/>
  <c r="E14" i="25"/>
  <c r="E2" i="25"/>
  <c r="C3" i="25"/>
  <c r="C4" i="25"/>
  <c r="C7" i="25"/>
  <c r="C8" i="25"/>
  <c r="C5" i="25"/>
  <c r="C9" i="25"/>
  <c r="C10" i="25"/>
  <c r="C11" i="25"/>
  <c r="C12" i="25"/>
  <c r="C13" i="25"/>
  <c r="C14" i="25"/>
  <c r="C2" i="25"/>
  <c r="E3" i="24"/>
  <c r="E4" i="24"/>
  <c r="E6" i="24"/>
  <c r="E7" i="24"/>
  <c r="E8" i="24"/>
  <c r="E5" i="24"/>
  <c r="E9" i="24"/>
  <c r="E10" i="24"/>
  <c r="E11" i="24"/>
  <c r="E12" i="24"/>
  <c r="E13" i="24"/>
  <c r="E14" i="24"/>
  <c r="E15" i="24"/>
  <c r="E17" i="24"/>
  <c r="E19" i="24"/>
  <c r="E20" i="24"/>
  <c r="E21" i="24"/>
  <c r="E26" i="24"/>
  <c r="E27" i="24"/>
  <c r="E28" i="24"/>
  <c r="E29" i="24"/>
  <c r="E2" i="24"/>
  <c r="C3" i="24"/>
  <c r="C4" i="24"/>
  <c r="C7" i="24"/>
  <c r="C8" i="24"/>
  <c r="C5" i="24"/>
  <c r="C10" i="24"/>
  <c r="C11" i="24"/>
  <c r="C12" i="24"/>
  <c r="C15" i="24"/>
  <c r="C19" i="24"/>
  <c r="C20" i="24"/>
  <c r="C21" i="24"/>
  <c r="C26" i="24"/>
  <c r="C27" i="24"/>
  <c r="C28" i="24"/>
  <c r="C29" i="24"/>
  <c r="C2" i="24"/>
  <c r="E3" i="23"/>
  <c r="E4" i="23"/>
  <c r="E6" i="23"/>
  <c r="E7" i="23"/>
  <c r="E8" i="23"/>
  <c r="E5" i="23"/>
  <c r="E9" i="23"/>
  <c r="E10" i="23"/>
  <c r="E11" i="23"/>
  <c r="E12" i="23"/>
  <c r="E13" i="23"/>
  <c r="E14" i="23"/>
  <c r="E15" i="23"/>
  <c r="E16" i="23"/>
  <c r="E17" i="23"/>
  <c r="E18" i="23"/>
  <c r="E19" i="23"/>
  <c r="E2" i="23"/>
  <c r="C3" i="23"/>
  <c r="C4" i="23"/>
  <c r="C7" i="23"/>
  <c r="C5" i="23"/>
  <c r="C9" i="23"/>
  <c r="C10" i="23"/>
  <c r="C11" i="23"/>
  <c r="C12" i="23"/>
  <c r="C13" i="23"/>
  <c r="C14" i="23"/>
  <c r="C15" i="23"/>
  <c r="C16" i="23"/>
  <c r="C17" i="23"/>
  <c r="C18" i="23"/>
  <c r="C19" i="23"/>
  <c r="C2" i="23"/>
  <c r="E3" i="22"/>
  <c r="E4" i="22"/>
  <c r="E6" i="22"/>
  <c r="E7" i="22"/>
  <c r="E8" i="22"/>
  <c r="E5" i="22"/>
  <c r="E9" i="22"/>
  <c r="E10" i="22"/>
  <c r="E11" i="22"/>
  <c r="E12" i="22"/>
  <c r="E17" i="22"/>
  <c r="E19" i="22"/>
  <c r="E21" i="22"/>
  <c r="E23" i="22"/>
  <c r="E18" i="22"/>
  <c r="E20" i="22"/>
  <c r="E22" i="22"/>
  <c r="E24" i="22"/>
  <c r="E31" i="22"/>
  <c r="E15" i="22"/>
  <c r="E13" i="22"/>
  <c r="E25" i="22"/>
  <c r="E26" i="22"/>
  <c r="E32" i="22"/>
  <c r="E33" i="22"/>
  <c r="E27" i="22"/>
  <c r="E28" i="22"/>
  <c r="E29" i="22"/>
  <c r="E30" i="22"/>
  <c r="E2" i="22"/>
  <c r="C3" i="22"/>
  <c r="C7" i="22"/>
  <c r="C5" i="22"/>
  <c r="C9" i="22"/>
  <c r="C10" i="22"/>
  <c r="C12" i="22"/>
  <c r="C17" i="22"/>
  <c r="C19" i="22"/>
  <c r="C21" i="22"/>
  <c r="C23" i="22"/>
  <c r="C18" i="22"/>
  <c r="C20" i="22"/>
  <c r="C22" i="22"/>
  <c r="C24" i="22"/>
  <c r="C31" i="22"/>
  <c r="C15" i="22"/>
  <c r="C13" i="22"/>
  <c r="C25" i="22"/>
  <c r="C26" i="22"/>
  <c r="C32" i="22"/>
  <c r="C33" i="22"/>
  <c r="C27" i="22"/>
  <c r="C28" i="22"/>
  <c r="C29" i="22"/>
  <c r="C30" i="22"/>
  <c r="C2" i="22"/>
  <c r="E3" i="21"/>
  <c r="E4" i="21"/>
  <c r="E6" i="21"/>
  <c r="E7" i="21"/>
  <c r="E8" i="21"/>
  <c r="E5" i="21"/>
  <c r="E9" i="21"/>
  <c r="E10" i="21"/>
  <c r="E11" i="21"/>
  <c r="E12" i="21"/>
  <c r="E13" i="21"/>
  <c r="E14" i="21"/>
  <c r="E2" i="21"/>
  <c r="C3" i="21"/>
  <c r="C4" i="21"/>
  <c r="C7" i="21"/>
  <c r="C5" i="21"/>
  <c r="C9" i="21"/>
  <c r="C10" i="21"/>
  <c r="C11" i="21"/>
  <c r="C12" i="21"/>
  <c r="C13" i="21"/>
  <c r="C14" i="21"/>
  <c r="C2" i="21"/>
  <c r="E3" i="20"/>
  <c r="E4" i="20"/>
  <c r="E6" i="20"/>
  <c r="E7" i="20"/>
  <c r="E8" i="20"/>
  <c r="E5" i="20"/>
  <c r="E9" i="20"/>
  <c r="E10" i="20"/>
  <c r="E11" i="20"/>
  <c r="E12" i="20"/>
  <c r="E13" i="20"/>
  <c r="E14" i="20"/>
  <c r="E15" i="20"/>
  <c r="E16" i="20"/>
  <c r="E17" i="20"/>
  <c r="E18" i="20"/>
  <c r="E2" i="20"/>
  <c r="C3" i="20"/>
  <c r="C4" i="20"/>
  <c r="C6" i="20"/>
  <c r="C7" i="20"/>
  <c r="C8" i="20"/>
  <c r="C5" i="20"/>
  <c r="C9" i="20"/>
  <c r="C10" i="20"/>
  <c r="C11" i="20"/>
  <c r="C12" i="20"/>
  <c r="C13" i="20"/>
  <c r="C14" i="20"/>
  <c r="C15" i="20"/>
  <c r="C16" i="20"/>
  <c r="C17" i="20"/>
  <c r="C18" i="20"/>
  <c r="C2" i="20"/>
  <c r="E3" i="19"/>
  <c r="E4" i="19"/>
  <c r="E6" i="19"/>
  <c r="E7" i="19"/>
  <c r="E8" i="19"/>
  <c r="E5" i="19"/>
  <c r="E9" i="19"/>
  <c r="E13" i="19"/>
  <c r="E10" i="19"/>
  <c r="E11" i="19"/>
  <c r="E12" i="19"/>
  <c r="E14" i="19"/>
  <c r="E15" i="19"/>
  <c r="E17" i="19"/>
  <c r="E16" i="19"/>
  <c r="E18" i="19"/>
  <c r="E19" i="19"/>
  <c r="E2" i="19"/>
  <c r="C3" i="19"/>
  <c r="C7" i="19"/>
  <c r="C5" i="19"/>
  <c r="C13" i="19"/>
  <c r="C10" i="19"/>
  <c r="C11" i="19"/>
  <c r="C12" i="19"/>
  <c r="C14" i="19"/>
  <c r="C15" i="19"/>
  <c r="C17" i="19"/>
  <c r="C16" i="19"/>
  <c r="C18" i="19"/>
  <c r="C19" i="19"/>
  <c r="C2" i="19"/>
  <c r="E3" i="18"/>
  <c r="E4" i="18"/>
  <c r="E6" i="18"/>
  <c r="E7" i="18"/>
  <c r="E8" i="18"/>
  <c r="E5" i="18"/>
  <c r="E9" i="18"/>
  <c r="E10" i="18"/>
  <c r="E11" i="18"/>
  <c r="E12" i="18"/>
  <c r="E13" i="18"/>
  <c r="E14" i="18"/>
  <c r="E15" i="18"/>
  <c r="E2" i="18"/>
  <c r="C3" i="18"/>
  <c r="C7" i="18"/>
  <c r="C5" i="18"/>
  <c r="C9" i="18"/>
  <c r="C11" i="18"/>
  <c r="C12" i="18"/>
  <c r="C13" i="18"/>
  <c r="C14" i="18"/>
  <c r="C15" i="18"/>
  <c r="C2" i="18"/>
  <c r="E3" i="17"/>
  <c r="E4" i="17"/>
  <c r="E6" i="17"/>
  <c r="E7" i="17"/>
  <c r="E8" i="17"/>
  <c r="E5" i="17"/>
  <c r="E9" i="17"/>
  <c r="E10" i="17"/>
  <c r="E11" i="17"/>
  <c r="E12" i="17"/>
  <c r="E13" i="17"/>
  <c r="E14" i="17"/>
  <c r="E15" i="17"/>
  <c r="E16" i="17"/>
  <c r="E17" i="17"/>
  <c r="E19" i="17"/>
  <c r="E20" i="17"/>
  <c r="E18" i="17"/>
  <c r="E2" i="17"/>
  <c r="C3" i="17"/>
  <c r="C7" i="17"/>
  <c r="C8" i="17"/>
  <c r="C5" i="17"/>
  <c r="C9" i="17"/>
  <c r="C10" i="17"/>
  <c r="C11" i="17"/>
  <c r="C12" i="17"/>
  <c r="C13" i="17"/>
  <c r="C14" i="17"/>
  <c r="C15" i="17"/>
  <c r="C16" i="17"/>
  <c r="C17" i="17"/>
  <c r="C19" i="17"/>
  <c r="C20" i="17"/>
  <c r="C18" i="17"/>
  <c r="C2" i="17"/>
  <c r="E3" i="16"/>
  <c r="E4" i="16"/>
  <c r="E6" i="16"/>
  <c r="E7" i="16"/>
  <c r="E8" i="16"/>
  <c r="E5" i="16"/>
  <c r="E9" i="16"/>
  <c r="E10" i="16"/>
  <c r="E11" i="16"/>
  <c r="E12" i="16"/>
  <c r="E13" i="16"/>
  <c r="E14" i="16"/>
  <c r="E15" i="16"/>
  <c r="E16" i="16"/>
  <c r="E2" i="16"/>
  <c r="C3" i="16"/>
  <c r="C6" i="16"/>
  <c r="C8" i="16"/>
  <c r="C5" i="16"/>
  <c r="C9" i="16"/>
  <c r="C10" i="16"/>
  <c r="C11" i="16"/>
  <c r="C12" i="16"/>
  <c r="C13" i="16"/>
  <c r="C14" i="16"/>
  <c r="C15" i="16"/>
  <c r="C16" i="16"/>
  <c r="C2" i="16"/>
  <c r="E3" i="15"/>
  <c r="E4" i="15"/>
  <c r="E6" i="15"/>
  <c r="E7" i="15"/>
  <c r="E8" i="15"/>
  <c r="E5" i="15"/>
  <c r="E9" i="15"/>
  <c r="E10" i="15"/>
  <c r="E11" i="15"/>
  <c r="E12" i="15"/>
  <c r="E2" i="15"/>
  <c r="C3" i="15"/>
  <c r="C7" i="15"/>
  <c r="C8" i="15"/>
  <c r="C5" i="15"/>
  <c r="C9" i="15"/>
  <c r="C10" i="15"/>
  <c r="C11" i="15"/>
  <c r="C12" i="15"/>
  <c r="C2" i="15"/>
  <c r="E3" i="13"/>
  <c r="E4" i="13"/>
  <c r="E6" i="13"/>
  <c r="E7" i="13"/>
  <c r="E8" i="13"/>
  <c r="E5" i="13"/>
  <c r="E9" i="13"/>
  <c r="E10" i="13"/>
  <c r="E11" i="13"/>
  <c r="E12" i="13"/>
  <c r="E13"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51" i="13"/>
  <c r="E2" i="13"/>
  <c r="C3" i="13"/>
  <c r="C7" i="13"/>
  <c r="C8" i="13"/>
  <c r="C5" i="13"/>
  <c r="C10" i="13"/>
  <c r="C11" i="13"/>
  <c r="C12" i="13"/>
  <c r="C13" i="13"/>
  <c r="C15" i="13"/>
  <c r="C16" i="13"/>
  <c r="C17" i="13"/>
  <c r="C18" i="13"/>
  <c r="C19" i="13"/>
  <c r="C20" i="13"/>
  <c r="C21" i="13"/>
  <c r="C22" i="13"/>
  <c r="C23" i="13"/>
  <c r="C24" i="13"/>
  <c r="C25" i="13"/>
  <c r="C26" i="13"/>
  <c r="C28" i="13"/>
  <c r="C29" i="13"/>
  <c r="C30" i="13"/>
  <c r="C31" i="13"/>
  <c r="C32" i="13"/>
  <c r="C33" i="13"/>
  <c r="C34" i="13"/>
  <c r="C35" i="13"/>
  <c r="C36" i="13"/>
  <c r="C37" i="13"/>
  <c r="C38" i="13"/>
  <c r="C39" i="13"/>
  <c r="C40" i="13"/>
  <c r="C41" i="13"/>
  <c r="C42" i="13"/>
  <c r="C43" i="13"/>
  <c r="C44" i="13"/>
  <c r="C45" i="13"/>
  <c r="C46" i="13"/>
  <c r="C47" i="13"/>
  <c r="C51" i="13"/>
  <c r="C2" i="13"/>
  <c r="C4" i="12"/>
  <c r="E3" i="12"/>
  <c r="E4" i="12"/>
  <c r="E2" i="12"/>
  <c r="C3" i="12"/>
  <c r="C2" i="12"/>
  <c r="C2" i="14"/>
  <c r="E2" i="14"/>
  <c r="C3" i="14"/>
  <c r="C4" i="14"/>
  <c r="C5" i="14"/>
  <c r="C7" i="14"/>
  <c r="Z3" i="34"/>
  <c r="AA3" i="34"/>
  <c r="Z5" i="34"/>
  <c r="AA5" i="34"/>
  <c r="Z4" i="34"/>
  <c r="AA4" i="34"/>
  <c r="Z6" i="34"/>
  <c r="AA6" i="34"/>
  <c r="Z7" i="34"/>
  <c r="AA7" i="34"/>
  <c r="Z8" i="34"/>
  <c r="AA8" i="34"/>
  <c r="Z10" i="34"/>
  <c r="AA10" i="34"/>
  <c r="Z11" i="34"/>
  <c r="AA11" i="34"/>
  <c r="Z12" i="34"/>
  <c r="AA12" i="34"/>
  <c r="Z13" i="34"/>
  <c r="AA13" i="34"/>
  <c r="Z14" i="34"/>
  <c r="AA14" i="34"/>
  <c r="Z15" i="34"/>
  <c r="AA15" i="34"/>
  <c r="Z16" i="34"/>
  <c r="AA16" i="34"/>
  <c r="Z17" i="34"/>
  <c r="AA17" i="34"/>
  <c r="Z18" i="34"/>
  <c r="AA18" i="34"/>
  <c r="Z19" i="34"/>
  <c r="AA19" i="34"/>
  <c r="Z20" i="34"/>
  <c r="AA20" i="34"/>
  <c r="Z22" i="34"/>
  <c r="AA22" i="34"/>
  <c r="Z23" i="34"/>
  <c r="AA23" i="34"/>
  <c r="Z24" i="34"/>
  <c r="AA24" i="34"/>
  <c r="Z27" i="34"/>
  <c r="AA27" i="34"/>
  <c r="Z28" i="34"/>
  <c r="AA28" i="34"/>
  <c r="Z29" i="34"/>
  <c r="AA29" i="34"/>
  <c r="Z33" i="34"/>
  <c r="AA33" i="34"/>
  <c r="Z36" i="34"/>
  <c r="AA36" i="34"/>
  <c r="Z37" i="34"/>
  <c r="AA37" i="34"/>
  <c r="Z38" i="34"/>
  <c r="AA38" i="34"/>
  <c r="Z39" i="34"/>
  <c r="AA39" i="34"/>
  <c r="Z40" i="34"/>
  <c r="AA40" i="34"/>
  <c r="Z42" i="34"/>
  <c r="AA42" i="34"/>
  <c r="Z43" i="34"/>
  <c r="AA43" i="34"/>
  <c r="Z44" i="34"/>
  <c r="AA44" i="34"/>
  <c r="Z47" i="34"/>
  <c r="AA47" i="34"/>
  <c r="Z46" i="34"/>
  <c r="AA46" i="34"/>
  <c r="Z48" i="34"/>
  <c r="AA48" i="34"/>
  <c r="Z202" i="34"/>
  <c r="AA202" i="34"/>
  <c r="Z49" i="34"/>
  <c r="AA49" i="34"/>
  <c r="Z50" i="34"/>
  <c r="AA50" i="34"/>
  <c r="Z51" i="34"/>
  <c r="AA51" i="34"/>
  <c r="Z54" i="34"/>
  <c r="AA54" i="34"/>
  <c r="Z55" i="34"/>
  <c r="AA55" i="34"/>
  <c r="Z56" i="34"/>
  <c r="AA56" i="34"/>
  <c r="Z57" i="34"/>
  <c r="AA57" i="34"/>
  <c r="Z58" i="34"/>
  <c r="AA58" i="34"/>
  <c r="Z59" i="34"/>
  <c r="AA59" i="34"/>
  <c r="Z62" i="34"/>
  <c r="AA62" i="34"/>
  <c r="Z63" i="34"/>
  <c r="AA63" i="34"/>
  <c r="Z67" i="34"/>
  <c r="AA67" i="34"/>
  <c r="Z68" i="34"/>
  <c r="AA68" i="34"/>
  <c r="Z69" i="34"/>
  <c r="AA69" i="34"/>
  <c r="Z70" i="34"/>
  <c r="AA70" i="34"/>
  <c r="Z71" i="34"/>
  <c r="AA71" i="34"/>
  <c r="Z72" i="34"/>
  <c r="AA72" i="34"/>
  <c r="Z73" i="34"/>
  <c r="AA73" i="34"/>
  <c r="Z77" i="34"/>
  <c r="AA77" i="34"/>
  <c r="Z78" i="34"/>
  <c r="AA78" i="34"/>
  <c r="Z79" i="34"/>
  <c r="AA79" i="34"/>
  <c r="Z80" i="34"/>
  <c r="AA80" i="34"/>
  <c r="Z81" i="34"/>
  <c r="AA81" i="34"/>
  <c r="Z21" i="34"/>
  <c r="AA21" i="34"/>
  <c r="Z82" i="34"/>
  <c r="AA82" i="34"/>
  <c r="Z85" i="34"/>
  <c r="AA85" i="34"/>
  <c r="Z86" i="34"/>
  <c r="AA86" i="34"/>
  <c r="Z88" i="34"/>
  <c r="AA88" i="34"/>
  <c r="Z89" i="34"/>
  <c r="AA89" i="34"/>
  <c r="Z96" i="34"/>
  <c r="AA96" i="34"/>
  <c r="Z97" i="34"/>
  <c r="AA97" i="34"/>
  <c r="Z98" i="34"/>
  <c r="AA98" i="34"/>
  <c r="Z99" i="34"/>
  <c r="AA99" i="34"/>
  <c r="Z100" i="34"/>
  <c r="AA100" i="34"/>
  <c r="Z101" i="34"/>
  <c r="AA101" i="34"/>
  <c r="Z102" i="34"/>
  <c r="AA102" i="34"/>
  <c r="Z103" i="34"/>
  <c r="AA103" i="34"/>
  <c r="Z105" i="34"/>
  <c r="AA105" i="34"/>
  <c r="Z106" i="34"/>
  <c r="AA106" i="34"/>
  <c r="Z107" i="34"/>
  <c r="AA107" i="34"/>
  <c r="Z108" i="34"/>
  <c r="AA108" i="34"/>
  <c r="Z110" i="34"/>
  <c r="AA110" i="34"/>
  <c r="Z111" i="34"/>
  <c r="AA111" i="34"/>
  <c r="Z112" i="34"/>
  <c r="AA112" i="34"/>
  <c r="Z113" i="34"/>
  <c r="AA113" i="34"/>
  <c r="Z114" i="34"/>
  <c r="AA114" i="34"/>
  <c r="Z116" i="34"/>
  <c r="AA116" i="34"/>
  <c r="Z117" i="34"/>
  <c r="AA117" i="34"/>
  <c r="Z115" i="34"/>
  <c r="AA115" i="34"/>
  <c r="Z118" i="34"/>
  <c r="AA118" i="34"/>
  <c r="Z120" i="34"/>
  <c r="AA120" i="34"/>
  <c r="Z121" i="34"/>
  <c r="AA121" i="34"/>
  <c r="Z122" i="34"/>
  <c r="AA122" i="34"/>
  <c r="Z123" i="34"/>
  <c r="AA123" i="34"/>
  <c r="Z124" i="34"/>
  <c r="AA124" i="34"/>
  <c r="Z125" i="34"/>
  <c r="AA125" i="34"/>
  <c r="Z126" i="34"/>
  <c r="AA126" i="34"/>
  <c r="Z128" i="34"/>
  <c r="AA128" i="34"/>
  <c r="Z129" i="34"/>
  <c r="AA129" i="34"/>
  <c r="Z130" i="34"/>
  <c r="AA130" i="34"/>
  <c r="Z131" i="34"/>
  <c r="AA131" i="34"/>
  <c r="Z132" i="34"/>
  <c r="AA132" i="34"/>
  <c r="Z147" i="34"/>
  <c r="AA147" i="34"/>
  <c r="Z133" i="34"/>
  <c r="AA133" i="34"/>
  <c r="Z135" i="34"/>
  <c r="AA135" i="34"/>
  <c r="Z136" i="34"/>
  <c r="AA136" i="34"/>
  <c r="Z137" i="34"/>
  <c r="AA137" i="34"/>
  <c r="Z138" i="34"/>
  <c r="AA138" i="34"/>
  <c r="Z139" i="34"/>
  <c r="AA139" i="34"/>
  <c r="Z140" i="34"/>
  <c r="AA140" i="34"/>
  <c r="Z141" i="34"/>
  <c r="AA141" i="34"/>
  <c r="Z142" i="34"/>
  <c r="AA142" i="34"/>
  <c r="Z143" i="34"/>
  <c r="AA143" i="34"/>
  <c r="Z144" i="34"/>
  <c r="AA144" i="34"/>
  <c r="Z146" i="34"/>
  <c r="AA146" i="34"/>
  <c r="Z148" i="34"/>
  <c r="AA148" i="34"/>
  <c r="Z149" i="34"/>
  <c r="AA149" i="34"/>
  <c r="Z150" i="34"/>
  <c r="AA150" i="34"/>
  <c r="Z157" i="34"/>
  <c r="AA157" i="34"/>
  <c r="Z169" i="34"/>
  <c r="AA169" i="34"/>
  <c r="Z170" i="34"/>
  <c r="AA170" i="34"/>
  <c r="Z173" i="34"/>
  <c r="AA173" i="34"/>
  <c r="Z176" i="34"/>
  <c r="AA176" i="34"/>
  <c r="Z177" i="34"/>
  <c r="AA177" i="34"/>
  <c r="Z178" i="34"/>
  <c r="AA178" i="34"/>
  <c r="Z179" i="34"/>
  <c r="AA179" i="34"/>
  <c r="Z180" i="34"/>
  <c r="AA180" i="34"/>
  <c r="Z185" i="34"/>
  <c r="AA185" i="34"/>
  <c r="Z186" i="34"/>
  <c r="AA186" i="34"/>
  <c r="Z187" i="34"/>
  <c r="AA187" i="34"/>
  <c r="Z191" i="34"/>
  <c r="AA191" i="34"/>
  <c r="Z195" i="34"/>
  <c r="AA195" i="34"/>
  <c r="Z196" i="34"/>
  <c r="AA196" i="34"/>
  <c r="Z197" i="34"/>
  <c r="AA197" i="34"/>
  <c r="Z198" i="34"/>
  <c r="AA198" i="34"/>
  <c r="Z199" i="34"/>
  <c r="AA199" i="34"/>
  <c r="Z200" i="34"/>
  <c r="AA200" i="34"/>
  <c r="Z201" i="34"/>
  <c r="AA201" i="34"/>
  <c r="Z203" i="34"/>
  <c r="AA203" i="34"/>
  <c r="Z204" i="34"/>
  <c r="AA204" i="34"/>
  <c r="Z205" i="34"/>
  <c r="AA205" i="34"/>
  <c r="Z206" i="34"/>
  <c r="AA206" i="34"/>
  <c r="Z207" i="34"/>
  <c r="AA207" i="34"/>
  <c r="Z208" i="34"/>
  <c r="AA208" i="34"/>
  <c r="Z119" i="34"/>
  <c r="AA119" i="34"/>
  <c r="Z127" i="34"/>
  <c r="AA127" i="34"/>
  <c r="Z209" i="34"/>
  <c r="AA209" i="34"/>
  <c r="AA2" i="34"/>
  <c r="Z2" i="34"/>
  <c r="K3" i="34"/>
  <c r="L3" i="34"/>
  <c r="M3" i="34"/>
  <c r="R3" i="34"/>
  <c r="S3" i="34"/>
  <c r="T3" i="34"/>
  <c r="U3" i="34"/>
  <c r="W3" i="34"/>
  <c r="K5" i="34"/>
  <c r="L5" i="34"/>
  <c r="M5" i="34"/>
  <c r="R5" i="34"/>
  <c r="T5" i="34"/>
  <c r="U5" i="34"/>
  <c r="W5" i="34"/>
  <c r="K4" i="34"/>
  <c r="L4" i="34"/>
  <c r="M4" i="34"/>
  <c r="R4" i="34"/>
  <c r="S4" i="34"/>
  <c r="T4" i="34"/>
  <c r="U4" i="34"/>
  <c r="W4" i="34"/>
  <c r="K6" i="34"/>
  <c r="L6" i="34"/>
  <c r="M6" i="34"/>
  <c r="R6" i="34"/>
  <c r="S6" i="34"/>
  <c r="T6" i="34"/>
  <c r="U6" i="34"/>
  <c r="W6" i="34"/>
  <c r="K7" i="34"/>
  <c r="L7" i="34"/>
  <c r="M7" i="34"/>
  <c r="R7" i="34"/>
  <c r="S7" i="34"/>
  <c r="T7" i="34"/>
  <c r="U7" i="34"/>
  <c r="W7" i="34"/>
  <c r="K8" i="34"/>
  <c r="L8" i="34"/>
  <c r="M8" i="34"/>
  <c r="R8" i="34"/>
  <c r="S8" i="34"/>
  <c r="T8" i="34"/>
  <c r="U8" i="34"/>
  <c r="W8" i="34"/>
  <c r="K10" i="34"/>
  <c r="L10" i="34"/>
  <c r="M10" i="34"/>
  <c r="R10" i="34"/>
  <c r="S10" i="34"/>
  <c r="T10" i="34"/>
  <c r="U10" i="34"/>
  <c r="W10" i="34"/>
  <c r="K11" i="34"/>
  <c r="L11" i="34"/>
  <c r="M11" i="34"/>
  <c r="R11" i="34"/>
  <c r="S11" i="34"/>
  <c r="T11" i="34"/>
  <c r="U11" i="34"/>
  <c r="W11" i="34"/>
  <c r="K12" i="34"/>
  <c r="L12" i="34"/>
  <c r="M12" i="34"/>
  <c r="R12" i="34"/>
  <c r="S12" i="34"/>
  <c r="T12" i="34"/>
  <c r="U12" i="34"/>
  <c r="W12" i="34"/>
  <c r="K13" i="34"/>
  <c r="L13" i="34"/>
  <c r="M13" i="34"/>
  <c r="R13" i="34"/>
  <c r="S13" i="34"/>
  <c r="T13" i="34"/>
  <c r="U13" i="34"/>
  <c r="W13" i="34"/>
  <c r="K14" i="34"/>
  <c r="L14" i="34"/>
  <c r="M14" i="34"/>
  <c r="R14" i="34"/>
  <c r="S14" i="34"/>
  <c r="T14" i="34"/>
  <c r="U14" i="34"/>
  <c r="W14" i="34"/>
  <c r="K15" i="34"/>
  <c r="L15" i="34"/>
  <c r="M15" i="34"/>
  <c r="R15" i="34"/>
  <c r="S15" i="34"/>
  <c r="T15" i="34"/>
  <c r="U15" i="34"/>
  <c r="W15" i="34"/>
  <c r="K16" i="34"/>
  <c r="L16" i="34"/>
  <c r="M16" i="34"/>
  <c r="R16" i="34"/>
  <c r="S16" i="34"/>
  <c r="T16" i="34"/>
  <c r="U16" i="34"/>
  <c r="W16" i="34"/>
  <c r="K17" i="34"/>
  <c r="L17" i="34"/>
  <c r="M17" i="34"/>
  <c r="R17" i="34"/>
  <c r="S17" i="34"/>
  <c r="T17" i="34"/>
  <c r="U17" i="34"/>
  <c r="W17" i="34"/>
  <c r="K18" i="34"/>
  <c r="L18" i="34"/>
  <c r="M18" i="34"/>
  <c r="R18" i="34"/>
  <c r="S18" i="34"/>
  <c r="T18" i="34"/>
  <c r="U18" i="34"/>
  <c r="W18" i="34"/>
  <c r="K19" i="34"/>
  <c r="L19" i="34"/>
  <c r="M19" i="34"/>
  <c r="R19" i="34"/>
  <c r="S19" i="34"/>
  <c r="T19" i="34"/>
  <c r="U19" i="34"/>
  <c r="W19" i="34"/>
  <c r="K20" i="34"/>
  <c r="L20" i="34"/>
  <c r="M20" i="34"/>
  <c r="R20" i="34"/>
  <c r="S20" i="34"/>
  <c r="T20" i="34"/>
  <c r="U20" i="34"/>
  <c r="W20" i="34"/>
  <c r="K22" i="34"/>
  <c r="L22" i="34"/>
  <c r="M22" i="34"/>
  <c r="R22" i="34"/>
  <c r="S22" i="34"/>
  <c r="T22" i="34"/>
  <c r="U22" i="34"/>
  <c r="W22" i="34"/>
  <c r="K23" i="34"/>
  <c r="L23" i="34"/>
  <c r="M23" i="34"/>
  <c r="R23" i="34"/>
  <c r="S23" i="34"/>
  <c r="T23" i="34"/>
  <c r="U23" i="34"/>
  <c r="W23" i="34"/>
  <c r="K24" i="34"/>
  <c r="L24" i="34"/>
  <c r="M24" i="34"/>
  <c r="R24" i="34"/>
  <c r="S24" i="34"/>
  <c r="T24" i="34"/>
  <c r="U24" i="34"/>
  <c r="W24" i="34"/>
  <c r="K27" i="34"/>
  <c r="L27" i="34"/>
  <c r="M27" i="34"/>
  <c r="R27" i="34"/>
  <c r="S27" i="34"/>
  <c r="T27" i="34"/>
  <c r="U27" i="34"/>
  <c r="W27" i="34"/>
  <c r="K28" i="34"/>
  <c r="L28" i="34"/>
  <c r="M28" i="34"/>
  <c r="R28" i="34"/>
  <c r="S28" i="34"/>
  <c r="T28" i="34"/>
  <c r="U28" i="34"/>
  <c r="W28" i="34"/>
  <c r="K29" i="34"/>
  <c r="L29" i="34"/>
  <c r="M29" i="34"/>
  <c r="R29" i="34"/>
  <c r="S29" i="34"/>
  <c r="T29" i="34"/>
  <c r="U29" i="34"/>
  <c r="W29" i="34"/>
  <c r="K33" i="34"/>
  <c r="L33" i="34"/>
  <c r="M33" i="34"/>
  <c r="R33" i="34"/>
  <c r="S33" i="34"/>
  <c r="T33" i="34"/>
  <c r="U33" i="34"/>
  <c r="W33" i="34"/>
  <c r="K36" i="34"/>
  <c r="L36" i="34"/>
  <c r="M36" i="34"/>
  <c r="R36" i="34"/>
  <c r="S36" i="34"/>
  <c r="T36" i="34"/>
  <c r="U36" i="34"/>
  <c r="W36" i="34"/>
  <c r="K37" i="34"/>
  <c r="L37" i="34"/>
  <c r="M37" i="34"/>
  <c r="R37" i="34"/>
  <c r="S37" i="34"/>
  <c r="T37" i="34"/>
  <c r="U37" i="34"/>
  <c r="W37" i="34"/>
  <c r="K38" i="34"/>
  <c r="L38" i="34"/>
  <c r="M38" i="34"/>
  <c r="R38" i="34"/>
  <c r="S38" i="34"/>
  <c r="T38" i="34"/>
  <c r="U38" i="34"/>
  <c r="W38" i="34"/>
  <c r="K39" i="34"/>
  <c r="L39" i="34"/>
  <c r="M39" i="34"/>
  <c r="R39" i="34"/>
  <c r="S39" i="34"/>
  <c r="T39" i="34"/>
  <c r="U39" i="34"/>
  <c r="W39" i="34"/>
  <c r="K40" i="34"/>
  <c r="L40" i="34"/>
  <c r="M40" i="34"/>
  <c r="R40" i="34"/>
  <c r="S40" i="34"/>
  <c r="T40" i="34"/>
  <c r="U40" i="34"/>
  <c r="W40" i="34"/>
  <c r="K42" i="34"/>
  <c r="L42" i="34"/>
  <c r="M42" i="34"/>
  <c r="R42" i="34"/>
  <c r="S42" i="34"/>
  <c r="T42" i="34"/>
  <c r="U42" i="34"/>
  <c r="W42" i="34"/>
  <c r="K43" i="34"/>
  <c r="L43" i="34"/>
  <c r="M43" i="34"/>
  <c r="R43" i="34"/>
  <c r="S43" i="34"/>
  <c r="T43" i="34"/>
  <c r="U43" i="34"/>
  <c r="W43" i="34"/>
  <c r="K44" i="34"/>
  <c r="L44" i="34"/>
  <c r="M44" i="34"/>
  <c r="R44" i="34"/>
  <c r="S44" i="34"/>
  <c r="T44" i="34"/>
  <c r="U44" i="34"/>
  <c r="W44" i="34"/>
  <c r="K47" i="34"/>
  <c r="L47" i="34"/>
  <c r="M47" i="34"/>
  <c r="R47" i="34"/>
  <c r="S47" i="34"/>
  <c r="T47" i="34"/>
  <c r="U47" i="34"/>
  <c r="W47" i="34"/>
  <c r="K46" i="34"/>
  <c r="L46" i="34"/>
  <c r="M46" i="34"/>
  <c r="R46" i="34"/>
  <c r="S46" i="34"/>
  <c r="T46" i="34"/>
  <c r="U46" i="34"/>
  <c r="W46" i="34"/>
  <c r="K48" i="34"/>
  <c r="L48" i="34"/>
  <c r="M48" i="34"/>
  <c r="R48" i="34"/>
  <c r="S48" i="34"/>
  <c r="T48" i="34"/>
  <c r="U48" i="34"/>
  <c r="W48" i="34"/>
  <c r="K202" i="34"/>
  <c r="L202" i="34"/>
  <c r="M202" i="34"/>
  <c r="R202" i="34"/>
  <c r="S202" i="34"/>
  <c r="T202" i="34"/>
  <c r="U202" i="34"/>
  <c r="W202" i="34"/>
  <c r="K49" i="34"/>
  <c r="L49" i="34"/>
  <c r="M49" i="34"/>
  <c r="R49" i="34"/>
  <c r="S49" i="34"/>
  <c r="T49" i="34"/>
  <c r="U49" i="34"/>
  <c r="W49" i="34"/>
  <c r="K50" i="34"/>
  <c r="L50" i="34"/>
  <c r="M50" i="34"/>
  <c r="R50" i="34"/>
  <c r="S50" i="34"/>
  <c r="T50" i="34"/>
  <c r="U50" i="34"/>
  <c r="W50" i="34"/>
  <c r="K51" i="34"/>
  <c r="L51" i="34"/>
  <c r="M51" i="34"/>
  <c r="R51" i="34"/>
  <c r="S51" i="34"/>
  <c r="T51" i="34"/>
  <c r="U51" i="34"/>
  <c r="W51" i="34"/>
  <c r="K54" i="34"/>
  <c r="L54" i="34"/>
  <c r="M54" i="34"/>
  <c r="R54" i="34"/>
  <c r="S54" i="34"/>
  <c r="T54" i="34"/>
  <c r="U54" i="34"/>
  <c r="W54" i="34"/>
  <c r="K55" i="34"/>
  <c r="L55" i="34"/>
  <c r="M55" i="34"/>
  <c r="R55" i="34"/>
  <c r="S55" i="34"/>
  <c r="T55" i="34"/>
  <c r="U55" i="34"/>
  <c r="W55" i="34"/>
  <c r="K56" i="34"/>
  <c r="L56" i="34"/>
  <c r="M56" i="34"/>
  <c r="R56" i="34"/>
  <c r="S56" i="34"/>
  <c r="T56" i="34"/>
  <c r="U56" i="34"/>
  <c r="W56" i="34"/>
  <c r="K57" i="34"/>
  <c r="L57" i="34"/>
  <c r="M57" i="34"/>
  <c r="R57" i="34"/>
  <c r="S57" i="34"/>
  <c r="T57" i="34"/>
  <c r="U57" i="34"/>
  <c r="W57" i="34"/>
  <c r="K58" i="34"/>
  <c r="L58" i="34"/>
  <c r="M58" i="34"/>
  <c r="R58" i="34"/>
  <c r="S58" i="34"/>
  <c r="T58" i="34"/>
  <c r="U58" i="34"/>
  <c r="W58" i="34"/>
  <c r="K59" i="34"/>
  <c r="L59" i="34"/>
  <c r="M59" i="34"/>
  <c r="R59" i="34"/>
  <c r="S59" i="34"/>
  <c r="T59" i="34"/>
  <c r="U59" i="34"/>
  <c r="W59" i="34"/>
  <c r="K62" i="34"/>
  <c r="L62" i="34"/>
  <c r="M62" i="34"/>
  <c r="R62" i="34"/>
  <c r="S62" i="34"/>
  <c r="T62" i="34"/>
  <c r="U62" i="34"/>
  <c r="W62" i="34"/>
  <c r="K63" i="34"/>
  <c r="L63" i="34"/>
  <c r="M63" i="34"/>
  <c r="R63" i="34"/>
  <c r="S63" i="34"/>
  <c r="T63" i="34"/>
  <c r="U63" i="34"/>
  <c r="W63" i="34"/>
  <c r="K67" i="34"/>
  <c r="L67" i="34"/>
  <c r="M67" i="34"/>
  <c r="R67" i="34"/>
  <c r="S67" i="34"/>
  <c r="T67" i="34"/>
  <c r="U67" i="34"/>
  <c r="W67" i="34"/>
  <c r="K68" i="34"/>
  <c r="L68" i="34"/>
  <c r="M68" i="34"/>
  <c r="R68" i="34"/>
  <c r="S68" i="34"/>
  <c r="T68" i="34"/>
  <c r="U68" i="34"/>
  <c r="W68" i="34"/>
  <c r="K69" i="34"/>
  <c r="L69" i="34"/>
  <c r="M69" i="34"/>
  <c r="R69" i="34"/>
  <c r="S69" i="34"/>
  <c r="T69" i="34"/>
  <c r="U69" i="34"/>
  <c r="W69" i="34"/>
  <c r="K70" i="34"/>
  <c r="L70" i="34"/>
  <c r="M70" i="34"/>
  <c r="R70" i="34"/>
  <c r="S70" i="34"/>
  <c r="T70" i="34"/>
  <c r="U70" i="34"/>
  <c r="W70" i="34"/>
  <c r="K71" i="34"/>
  <c r="L71" i="34"/>
  <c r="M71" i="34"/>
  <c r="R71" i="34"/>
  <c r="S71" i="34"/>
  <c r="T71" i="34"/>
  <c r="U71" i="34"/>
  <c r="W71" i="34"/>
  <c r="K72" i="34"/>
  <c r="L72" i="34"/>
  <c r="M72" i="34"/>
  <c r="R72" i="34"/>
  <c r="S72" i="34"/>
  <c r="T72" i="34"/>
  <c r="U72" i="34"/>
  <c r="W72" i="34"/>
  <c r="K73" i="34"/>
  <c r="L73" i="34"/>
  <c r="M73" i="34"/>
  <c r="R73" i="34"/>
  <c r="S73" i="34"/>
  <c r="T73" i="34"/>
  <c r="U73" i="34"/>
  <c r="W73" i="34"/>
  <c r="K77" i="34"/>
  <c r="L77" i="34"/>
  <c r="M77" i="34"/>
  <c r="R77" i="34"/>
  <c r="S77" i="34"/>
  <c r="T77" i="34"/>
  <c r="U77" i="34"/>
  <c r="W77" i="34"/>
  <c r="K78" i="34"/>
  <c r="L78" i="34"/>
  <c r="M78" i="34"/>
  <c r="R78" i="34"/>
  <c r="S78" i="34"/>
  <c r="T78" i="34"/>
  <c r="U78" i="34"/>
  <c r="W78" i="34"/>
  <c r="K79" i="34"/>
  <c r="L79" i="34"/>
  <c r="M79" i="34"/>
  <c r="R79" i="34"/>
  <c r="S79" i="34"/>
  <c r="T79" i="34"/>
  <c r="U79" i="34"/>
  <c r="W79" i="34"/>
  <c r="K80" i="34"/>
  <c r="L80" i="34"/>
  <c r="M80" i="34"/>
  <c r="R80" i="34"/>
  <c r="S80" i="34"/>
  <c r="T80" i="34"/>
  <c r="U80" i="34"/>
  <c r="W80" i="34"/>
  <c r="K81" i="34"/>
  <c r="L81" i="34"/>
  <c r="M81" i="34"/>
  <c r="R81" i="34"/>
  <c r="S81" i="34"/>
  <c r="T81" i="34"/>
  <c r="U81" i="34"/>
  <c r="W81" i="34"/>
  <c r="K21" i="34"/>
  <c r="L21" i="34"/>
  <c r="M21" i="34"/>
  <c r="R21" i="34"/>
  <c r="S21" i="34"/>
  <c r="T21" i="34"/>
  <c r="U21" i="34"/>
  <c r="W21" i="34"/>
  <c r="K82" i="34"/>
  <c r="L82" i="34"/>
  <c r="M82" i="34"/>
  <c r="R82" i="34"/>
  <c r="S82" i="34"/>
  <c r="T82" i="34"/>
  <c r="U82" i="34"/>
  <c r="W82" i="34"/>
  <c r="K85" i="34"/>
  <c r="L85" i="34"/>
  <c r="M85" i="34"/>
  <c r="R85" i="34"/>
  <c r="S85" i="34"/>
  <c r="T85" i="34"/>
  <c r="U85" i="34"/>
  <c r="W85" i="34"/>
  <c r="K86" i="34"/>
  <c r="L86" i="34"/>
  <c r="M86" i="34"/>
  <c r="R86" i="34"/>
  <c r="S86" i="34"/>
  <c r="T86" i="34"/>
  <c r="U86" i="34"/>
  <c r="W86" i="34"/>
  <c r="K88" i="34"/>
  <c r="L88" i="34"/>
  <c r="M88" i="34"/>
  <c r="R88" i="34"/>
  <c r="S88" i="34"/>
  <c r="T88" i="34"/>
  <c r="U88" i="34"/>
  <c r="W88" i="34"/>
  <c r="K89" i="34"/>
  <c r="L89" i="34"/>
  <c r="M89" i="34"/>
  <c r="R89" i="34"/>
  <c r="S89" i="34"/>
  <c r="T89" i="34"/>
  <c r="U89" i="34"/>
  <c r="W89" i="34"/>
  <c r="K96" i="34"/>
  <c r="L96" i="34"/>
  <c r="M96" i="34"/>
  <c r="R96" i="34"/>
  <c r="S96" i="34"/>
  <c r="T96" i="34"/>
  <c r="U96" i="34"/>
  <c r="W96" i="34"/>
  <c r="K97" i="34"/>
  <c r="L97" i="34"/>
  <c r="M97" i="34"/>
  <c r="R97" i="34"/>
  <c r="S97" i="34"/>
  <c r="T97" i="34"/>
  <c r="U97" i="34"/>
  <c r="W97" i="34"/>
  <c r="K98" i="34"/>
  <c r="L98" i="34"/>
  <c r="M98" i="34"/>
  <c r="R98" i="34"/>
  <c r="S98" i="34"/>
  <c r="T98" i="34"/>
  <c r="U98" i="34"/>
  <c r="W98" i="34"/>
  <c r="K99" i="34"/>
  <c r="L99" i="34"/>
  <c r="M99" i="34"/>
  <c r="R99" i="34"/>
  <c r="S99" i="34"/>
  <c r="T99" i="34"/>
  <c r="U99" i="34"/>
  <c r="W99" i="34"/>
  <c r="K100" i="34"/>
  <c r="L100" i="34"/>
  <c r="M100" i="34"/>
  <c r="R100" i="34"/>
  <c r="S100" i="34"/>
  <c r="T100" i="34"/>
  <c r="U100" i="34"/>
  <c r="W100" i="34"/>
  <c r="K101" i="34"/>
  <c r="L101" i="34"/>
  <c r="M101" i="34"/>
  <c r="R101" i="34"/>
  <c r="S101" i="34"/>
  <c r="T101" i="34"/>
  <c r="U101" i="34"/>
  <c r="W101" i="34"/>
  <c r="K102" i="34"/>
  <c r="L102" i="34"/>
  <c r="M102" i="34"/>
  <c r="R102" i="34"/>
  <c r="S102" i="34"/>
  <c r="T102" i="34"/>
  <c r="U102" i="34"/>
  <c r="W102" i="34"/>
  <c r="K103" i="34"/>
  <c r="L103" i="34"/>
  <c r="M103" i="34"/>
  <c r="R103" i="34"/>
  <c r="S103" i="34"/>
  <c r="T103" i="34"/>
  <c r="U103" i="34"/>
  <c r="W103" i="34"/>
  <c r="K105" i="34"/>
  <c r="L105" i="34"/>
  <c r="M105" i="34"/>
  <c r="R105" i="34"/>
  <c r="S105" i="34"/>
  <c r="T105" i="34"/>
  <c r="U105" i="34"/>
  <c r="W105" i="34"/>
  <c r="K106" i="34"/>
  <c r="L106" i="34"/>
  <c r="M106" i="34"/>
  <c r="R106" i="34"/>
  <c r="S106" i="34"/>
  <c r="T106" i="34"/>
  <c r="U106" i="34"/>
  <c r="W106" i="34"/>
  <c r="K107" i="34"/>
  <c r="L107" i="34"/>
  <c r="M107" i="34"/>
  <c r="R107" i="34"/>
  <c r="S107" i="34"/>
  <c r="T107" i="34"/>
  <c r="U107" i="34"/>
  <c r="W107" i="34"/>
  <c r="K108" i="34"/>
  <c r="L108" i="34"/>
  <c r="M108" i="34"/>
  <c r="R108" i="34"/>
  <c r="S108" i="34"/>
  <c r="T108" i="34"/>
  <c r="U108" i="34"/>
  <c r="W108" i="34"/>
  <c r="K110" i="34"/>
  <c r="L110" i="34"/>
  <c r="M110" i="34"/>
  <c r="R110" i="34"/>
  <c r="S110" i="34"/>
  <c r="T110" i="34"/>
  <c r="U110" i="34"/>
  <c r="W110" i="34"/>
  <c r="K111" i="34"/>
  <c r="L111" i="34"/>
  <c r="M111" i="34"/>
  <c r="R111" i="34"/>
  <c r="S111" i="34"/>
  <c r="T111" i="34"/>
  <c r="U111" i="34"/>
  <c r="W111" i="34"/>
  <c r="K112" i="34"/>
  <c r="L112" i="34"/>
  <c r="M112" i="34"/>
  <c r="R112" i="34"/>
  <c r="S112" i="34"/>
  <c r="T112" i="34"/>
  <c r="U112" i="34"/>
  <c r="W112" i="34"/>
  <c r="K113" i="34"/>
  <c r="L113" i="34"/>
  <c r="M113" i="34"/>
  <c r="R113" i="34"/>
  <c r="S113" i="34"/>
  <c r="T113" i="34"/>
  <c r="U113" i="34"/>
  <c r="W113" i="34"/>
  <c r="K114" i="34"/>
  <c r="L114" i="34"/>
  <c r="M114" i="34"/>
  <c r="R114" i="34"/>
  <c r="S114" i="34"/>
  <c r="T114" i="34"/>
  <c r="U114" i="34"/>
  <c r="W114" i="34"/>
  <c r="K116" i="34"/>
  <c r="L116" i="34"/>
  <c r="M116" i="34"/>
  <c r="R116" i="34"/>
  <c r="S116" i="34"/>
  <c r="T116" i="34"/>
  <c r="U116" i="34"/>
  <c r="W116" i="34"/>
  <c r="K117" i="34"/>
  <c r="L117" i="34"/>
  <c r="M117" i="34"/>
  <c r="R117" i="34"/>
  <c r="S117" i="34"/>
  <c r="T117" i="34"/>
  <c r="U117" i="34"/>
  <c r="W117" i="34"/>
  <c r="K115" i="34"/>
  <c r="L115" i="34"/>
  <c r="M115" i="34"/>
  <c r="R115" i="34"/>
  <c r="S115" i="34"/>
  <c r="T115" i="34"/>
  <c r="U115" i="34"/>
  <c r="W115" i="34"/>
  <c r="K118" i="34"/>
  <c r="L118" i="34"/>
  <c r="M118" i="34"/>
  <c r="R118" i="34"/>
  <c r="S118" i="34"/>
  <c r="T118" i="34"/>
  <c r="U118" i="34"/>
  <c r="W118" i="34"/>
  <c r="K120" i="34"/>
  <c r="L120" i="34"/>
  <c r="M120" i="34"/>
  <c r="R120" i="34"/>
  <c r="S120" i="34"/>
  <c r="T120" i="34"/>
  <c r="U120" i="34"/>
  <c r="W120" i="34"/>
  <c r="K121" i="34"/>
  <c r="L121" i="34"/>
  <c r="M121" i="34"/>
  <c r="R121" i="34"/>
  <c r="S121" i="34"/>
  <c r="T121" i="34"/>
  <c r="U121" i="34"/>
  <c r="W121" i="34"/>
  <c r="K122" i="34"/>
  <c r="L122" i="34"/>
  <c r="M122" i="34"/>
  <c r="R122" i="34"/>
  <c r="S122" i="34"/>
  <c r="T122" i="34"/>
  <c r="U122" i="34"/>
  <c r="W122" i="34"/>
  <c r="K123" i="34"/>
  <c r="L123" i="34"/>
  <c r="M123" i="34"/>
  <c r="R123" i="34"/>
  <c r="S123" i="34"/>
  <c r="T123" i="34"/>
  <c r="U123" i="34"/>
  <c r="W123" i="34"/>
  <c r="K124" i="34"/>
  <c r="L124" i="34"/>
  <c r="M124" i="34"/>
  <c r="R124" i="34"/>
  <c r="S124" i="34"/>
  <c r="T124" i="34"/>
  <c r="U124" i="34"/>
  <c r="W124" i="34"/>
  <c r="K125" i="34"/>
  <c r="L125" i="34"/>
  <c r="M125" i="34"/>
  <c r="R125" i="34"/>
  <c r="S125" i="34"/>
  <c r="T125" i="34"/>
  <c r="U125" i="34"/>
  <c r="W125" i="34"/>
  <c r="K126" i="34"/>
  <c r="L126" i="34"/>
  <c r="M126" i="34"/>
  <c r="R126" i="34"/>
  <c r="S126" i="34"/>
  <c r="T126" i="34"/>
  <c r="U126" i="34"/>
  <c r="W126" i="34"/>
  <c r="K128" i="34"/>
  <c r="L128" i="34"/>
  <c r="M128" i="34"/>
  <c r="R128" i="34"/>
  <c r="S128" i="34"/>
  <c r="T128" i="34"/>
  <c r="U128" i="34"/>
  <c r="W128" i="34"/>
  <c r="K129" i="34"/>
  <c r="L129" i="34"/>
  <c r="M129" i="34"/>
  <c r="R129" i="34"/>
  <c r="S129" i="34"/>
  <c r="T129" i="34"/>
  <c r="U129" i="34"/>
  <c r="W129" i="34"/>
  <c r="K130" i="34"/>
  <c r="L130" i="34"/>
  <c r="M130" i="34"/>
  <c r="R130" i="34"/>
  <c r="S130" i="34"/>
  <c r="T130" i="34"/>
  <c r="U130" i="34"/>
  <c r="W130" i="34"/>
  <c r="K131" i="34"/>
  <c r="L131" i="34"/>
  <c r="M131" i="34"/>
  <c r="R131" i="34"/>
  <c r="S131" i="34"/>
  <c r="T131" i="34"/>
  <c r="U131" i="34"/>
  <c r="W131" i="34"/>
  <c r="K132" i="34"/>
  <c r="L132" i="34"/>
  <c r="M132" i="34"/>
  <c r="R132" i="34"/>
  <c r="S132" i="34"/>
  <c r="T132" i="34"/>
  <c r="U132" i="34"/>
  <c r="W132" i="34"/>
  <c r="K147" i="34"/>
  <c r="L147" i="34"/>
  <c r="M147" i="34"/>
  <c r="R147" i="34"/>
  <c r="S147" i="34"/>
  <c r="T147" i="34"/>
  <c r="U147" i="34"/>
  <c r="W147" i="34"/>
  <c r="K133" i="34"/>
  <c r="L133" i="34"/>
  <c r="M133" i="34"/>
  <c r="R133" i="34"/>
  <c r="S133" i="34"/>
  <c r="T133" i="34"/>
  <c r="U133" i="34"/>
  <c r="W133" i="34"/>
  <c r="K135" i="34"/>
  <c r="L135" i="34"/>
  <c r="M135" i="34"/>
  <c r="R135" i="34"/>
  <c r="S135" i="34"/>
  <c r="T135" i="34"/>
  <c r="U135" i="34"/>
  <c r="W135" i="34"/>
  <c r="K136" i="34"/>
  <c r="L136" i="34"/>
  <c r="M136" i="34"/>
  <c r="R136" i="34"/>
  <c r="S136" i="34"/>
  <c r="T136" i="34"/>
  <c r="U136" i="34"/>
  <c r="W136" i="34"/>
  <c r="K137" i="34"/>
  <c r="L137" i="34"/>
  <c r="M137" i="34"/>
  <c r="R137" i="34"/>
  <c r="S137" i="34"/>
  <c r="T137" i="34"/>
  <c r="U137" i="34"/>
  <c r="W137" i="34"/>
  <c r="K138" i="34"/>
  <c r="L138" i="34"/>
  <c r="M138" i="34"/>
  <c r="R138" i="34"/>
  <c r="S138" i="34"/>
  <c r="T138" i="34"/>
  <c r="U138" i="34"/>
  <c r="W138" i="34"/>
  <c r="K139" i="34"/>
  <c r="L139" i="34"/>
  <c r="M139" i="34"/>
  <c r="R139" i="34"/>
  <c r="S139" i="34"/>
  <c r="T139" i="34"/>
  <c r="U139" i="34"/>
  <c r="W139" i="34"/>
  <c r="K140" i="34"/>
  <c r="L140" i="34"/>
  <c r="M140" i="34"/>
  <c r="R140" i="34"/>
  <c r="S140" i="34"/>
  <c r="T140" i="34"/>
  <c r="U140" i="34"/>
  <c r="W140" i="34"/>
  <c r="K141" i="34"/>
  <c r="L141" i="34"/>
  <c r="M141" i="34"/>
  <c r="R141" i="34"/>
  <c r="S141" i="34"/>
  <c r="T141" i="34"/>
  <c r="U141" i="34"/>
  <c r="W141" i="34"/>
  <c r="K142" i="34"/>
  <c r="L142" i="34"/>
  <c r="M142" i="34"/>
  <c r="R142" i="34"/>
  <c r="S142" i="34"/>
  <c r="T142" i="34"/>
  <c r="U142" i="34"/>
  <c r="W142" i="34"/>
  <c r="K143" i="34"/>
  <c r="L143" i="34"/>
  <c r="M143" i="34"/>
  <c r="R143" i="34"/>
  <c r="S143" i="34"/>
  <c r="T143" i="34"/>
  <c r="U143" i="34"/>
  <c r="W143" i="34"/>
  <c r="K144" i="34"/>
  <c r="L144" i="34"/>
  <c r="M144" i="34"/>
  <c r="R144" i="34"/>
  <c r="S144" i="34"/>
  <c r="T144" i="34"/>
  <c r="U144" i="34"/>
  <c r="W144" i="34"/>
  <c r="K146" i="34"/>
  <c r="L146" i="34"/>
  <c r="M146" i="34"/>
  <c r="R146" i="34"/>
  <c r="S146" i="34"/>
  <c r="T146" i="34"/>
  <c r="U146" i="34"/>
  <c r="W146" i="34"/>
  <c r="K148" i="34"/>
  <c r="L148" i="34"/>
  <c r="M148" i="34"/>
  <c r="R148" i="34"/>
  <c r="S148" i="34"/>
  <c r="T148" i="34"/>
  <c r="U148" i="34"/>
  <c r="W148" i="34"/>
  <c r="K149" i="34"/>
  <c r="L149" i="34"/>
  <c r="M149" i="34"/>
  <c r="R149" i="34"/>
  <c r="S149" i="34"/>
  <c r="T149" i="34"/>
  <c r="U149" i="34"/>
  <c r="W149" i="34"/>
  <c r="K150" i="34"/>
  <c r="L150" i="34"/>
  <c r="M150" i="34"/>
  <c r="R150" i="34"/>
  <c r="S150" i="34"/>
  <c r="T150" i="34"/>
  <c r="U150" i="34"/>
  <c r="W150" i="34"/>
  <c r="K157" i="34"/>
  <c r="L157" i="34"/>
  <c r="M157" i="34"/>
  <c r="R157" i="34"/>
  <c r="S157" i="34"/>
  <c r="T157" i="34"/>
  <c r="U157" i="34"/>
  <c r="W157" i="34"/>
  <c r="K169" i="34"/>
  <c r="L169" i="34"/>
  <c r="M169" i="34"/>
  <c r="R169" i="34"/>
  <c r="S169" i="34"/>
  <c r="T169" i="34"/>
  <c r="U169" i="34"/>
  <c r="W169" i="34"/>
  <c r="K170" i="34"/>
  <c r="L170" i="34"/>
  <c r="M170" i="34"/>
  <c r="R170" i="34"/>
  <c r="S170" i="34"/>
  <c r="T170" i="34"/>
  <c r="U170" i="34"/>
  <c r="W170" i="34"/>
  <c r="K173" i="34"/>
  <c r="L173" i="34"/>
  <c r="M173" i="34"/>
  <c r="R173" i="34"/>
  <c r="S173" i="34"/>
  <c r="T173" i="34"/>
  <c r="U173" i="34"/>
  <c r="W173" i="34"/>
  <c r="K176" i="34"/>
  <c r="L176" i="34"/>
  <c r="M176" i="34"/>
  <c r="R176" i="34"/>
  <c r="S176" i="34"/>
  <c r="T176" i="34"/>
  <c r="U176" i="34"/>
  <c r="W176" i="34"/>
  <c r="K177" i="34"/>
  <c r="L177" i="34"/>
  <c r="M177" i="34"/>
  <c r="R177" i="34"/>
  <c r="S177" i="34"/>
  <c r="T177" i="34"/>
  <c r="U177" i="34"/>
  <c r="W177" i="34"/>
  <c r="K178" i="34"/>
  <c r="L178" i="34"/>
  <c r="M178" i="34"/>
  <c r="R178" i="34"/>
  <c r="S178" i="34"/>
  <c r="T178" i="34"/>
  <c r="U178" i="34"/>
  <c r="W178" i="34"/>
  <c r="K179" i="34"/>
  <c r="L179" i="34"/>
  <c r="M179" i="34"/>
  <c r="R179" i="34"/>
  <c r="S179" i="34"/>
  <c r="T179" i="34"/>
  <c r="U179" i="34"/>
  <c r="W179" i="34"/>
  <c r="K180" i="34"/>
  <c r="L180" i="34"/>
  <c r="M180" i="34"/>
  <c r="R180" i="34"/>
  <c r="S180" i="34"/>
  <c r="T180" i="34"/>
  <c r="U180" i="34"/>
  <c r="W180" i="34"/>
  <c r="K185" i="34"/>
  <c r="L185" i="34"/>
  <c r="M185" i="34"/>
  <c r="R185" i="34"/>
  <c r="S185" i="34"/>
  <c r="T185" i="34"/>
  <c r="U185" i="34"/>
  <c r="W185" i="34"/>
  <c r="K186" i="34"/>
  <c r="L186" i="34"/>
  <c r="M186" i="34"/>
  <c r="R186" i="34"/>
  <c r="S186" i="34"/>
  <c r="T186" i="34"/>
  <c r="U186" i="34"/>
  <c r="W186" i="34"/>
  <c r="K187" i="34"/>
  <c r="L187" i="34"/>
  <c r="M187" i="34"/>
  <c r="R187" i="34"/>
  <c r="S187" i="34"/>
  <c r="T187" i="34"/>
  <c r="U187" i="34"/>
  <c r="W187" i="34"/>
  <c r="K191" i="34"/>
  <c r="L191" i="34"/>
  <c r="M191" i="34"/>
  <c r="R191" i="34"/>
  <c r="S191" i="34"/>
  <c r="T191" i="34"/>
  <c r="U191" i="34"/>
  <c r="W191" i="34"/>
  <c r="K195" i="34"/>
  <c r="L195" i="34"/>
  <c r="M195" i="34"/>
  <c r="R195" i="34"/>
  <c r="S195" i="34"/>
  <c r="T195" i="34"/>
  <c r="U195" i="34"/>
  <c r="W195" i="34"/>
  <c r="K196" i="34"/>
  <c r="L196" i="34"/>
  <c r="M196" i="34"/>
  <c r="R196" i="34"/>
  <c r="S196" i="34"/>
  <c r="T196" i="34"/>
  <c r="U196" i="34"/>
  <c r="W196" i="34"/>
  <c r="K197" i="34"/>
  <c r="L197" i="34"/>
  <c r="M197" i="34"/>
  <c r="R197" i="34"/>
  <c r="S197" i="34"/>
  <c r="T197" i="34"/>
  <c r="U197" i="34"/>
  <c r="W197" i="34"/>
  <c r="K198" i="34"/>
  <c r="L198" i="34"/>
  <c r="M198" i="34"/>
  <c r="R198" i="34"/>
  <c r="S198" i="34"/>
  <c r="T198" i="34"/>
  <c r="U198" i="34"/>
  <c r="W198" i="34"/>
  <c r="K199" i="34"/>
  <c r="L199" i="34"/>
  <c r="M199" i="34"/>
  <c r="R199" i="34"/>
  <c r="S199" i="34"/>
  <c r="T199" i="34"/>
  <c r="U199" i="34"/>
  <c r="W199" i="34"/>
  <c r="K200" i="34"/>
  <c r="L200" i="34"/>
  <c r="M200" i="34"/>
  <c r="R200" i="34"/>
  <c r="S200" i="34"/>
  <c r="T200" i="34"/>
  <c r="U200" i="34"/>
  <c r="W200" i="34"/>
  <c r="K201" i="34"/>
  <c r="L201" i="34"/>
  <c r="M201" i="34"/>
  <c r="R201" i="34"/>
  <c r="S201" i="34"/>
  <c r="T201" i="34"/>
  <c r="U201" i="34"/>
  <c r="W201" i="34"/>
  <c r="K203" i="34"/>
  <c r="L203" i="34"/>
  <c r="M203" i="34"/>
  <c r="R203" i="34"/>
  <c r="S203" i="34"/>
  <c r="T203" i="34"/>
  <c r="U203" i="34"/>
  <c r="W203" i="34"/>
  <c r="K204" i="34"/>
  <c r="L204" i="34"/>
  <c r="M204" i="34"/>
  <c r="R204" i="34"/>
  <c r="S204" i="34"/>
  <c r="T204" i="34"/>
  <c r="U204" i="34"/>
  <c r="W204" i="34"/>
  <c r="K205" i="34"/>
  <c r="L205" i="34"/>
  <c r="M205" i="34"/>
  <c r="R205" i="34"/>
  <c r="S205" i="34"/>
  <c r="T205" i="34"/>
  <c r="U205" i="34"/>
  <c r="W205" i="34"/>
  <c r="K206" i="34"/>
  <c r="L206" i="34"/>
  <c r="M206" i="34"/>
  <c r="R206" i="34"/>
  <c r="S206" i="34"/>
  <c r="T206" i="34"/>
  <c r="U206" i="34"/>
  <c r="W206" i="34"/>
  <c r="K207" i="34"/>
  <c r="L207" i="34"/>
  <c r="M207" i="34"/>
  <c r="R207" i="34"/>
  <c r="S207" i="34"/>
  <c r="T207" i="34"/>
  <c r="U207" i="34"/>
  <c r="W207" i="34"/>
  <c r="K208" i="34"/>
  <c r="L208" i="34"/>
  <c r="M208" i="34"/>
  <c r="R208" i="34"/>
  <c r="S208" i="34"/>
  <c r="T208" i="34"/>
  <c r="U208" i="34"/>
  <c r="W208" i="34"/>
  <c r="K119" i="34"/>
  <c r="L119" i="34"/>
  <c r="M119" i="34"/>
  <c r="R119" i="34"/>
  <c r="S119" i="34"/>
  <c r="T119" i="34"/>
  <c r="U119" i="34"/>
  <c r="W119" i="34"/>
  <c r="K127" i="34"/>
  <c r="L127" i="34"/>
  <c r="M127" i="34"/>
  <c r="R127" i="34"/>
  <c r="S127" i="34"/>
  <c r="T127" i="34"/>
  <c r="U127" i="34"/>
  <c r="W127" i="34"/>
  <c r="K209" i="34"/>
  <c r="L209" i="34"/>
  <c r="M209" i="34"/>
  <c r="R209" i="34"/>
  <c r="S209" i="34"/>
  <c r="T209" i="34"/>
  <c r="U209" i="34"/>
  <c r="W209" i="34"/>
  <c r="W2" i="34"/>
  <c r="U2" i="34"/>
  <c r="T2" i="34"/>
  <c r="S2" i="34"/>
  <c r="R2" i="34"/>
  <c r="M2" i="34"/>
  <c r="L2" i="34"/>
  <c r="K2" i="34"/>
  <c r="G3" i="34"/>
  <c r="H3" i="34"/>
  <c r="I3" i="34"/>
  <c r="J3" i="34"/>
  <c r="G5" i="34"/>
  <c r="H5" i="34"/>
  <c r="I5" i="34"/>
  <c r="J5" i="34"/>
  <c r="G4" i="34"/>
  <c r="H4" i="34"/>
  <c r="I4" i="34"/>
  <c r="J4" i="34"/>
  <c r="G6" i="34"/>
  <c r="H6" i="34"/>
  <c r="I6" i="34"/>
  <c r="J6" i="34"/>
  <c r="G7" i="34"/>
  <c r="H7" i="34"/>
  <c r="I7" i="34"/>
  <c r="J7" i="34"/>
  <c r="G8" i="34"/>
  <c r="H8" i="34"/>
  <c r="I8" i="34"/>
  <c r="J8" i="34"/>
  <c r="G10" i="34"/>
  <c r="H10" i="34"/>
  <c r="I10" i="34"/>
  <c r="J10" i="34"/>
  <c r="G11" i="34"/>
  <c r="H11" i="34"/>
  <c r="I11" i="34"/>
  <c r="J11" i="34"/>
  <c r="G12" i="34"/>
  <c r="H12" i="34"/>
  <c r="I12" i="34"/>
  <c r="J12" i="34"/>
  <c r="G13" i="34"/>
  <c r="H13" i="34"/>
  <c r="I13" i="34"/>
  <c r="J13" i="34"/>
  <c r="G14" i="34"/>
  <c r="H14" i="34"/>
  <c r="I14" i="34"/>
  <c r="J14" i="34"/>
  <c r="G15" i="34"/>
  <c r="H15" i="34"/>
  <c r="I15" i="34"/>
  <c r="J15" i="34"/>
  <c r="G16" i="34"/>
  <c r="H16" i="34"/>
  <c r="I16" i="34"/>
  <c r="J16" i="34"/>
  <c r="G17" i="34"/>
  <c r="H17" i="34"/>
  <c r="I17" i="34"/>
  <c r="J17" i="34"/>
  <c r="G18" i="34"/>
  <c r="H18" i="34"/>
  <c r="I18" i="34"/>
  <c r="J18" i="34"/>
  <c r="G19" i="34"/>
  <c r="H19" i="34"/>
  <c r="I19" i="34"/>
  <c r="J19" i="34"/>
  <c r="G20" i="34"/>
  <c r="H20" i="34"/>
  <c r="I20" i="34"/>
  <c r="J20" i="34"/>
  <c r="G22" i="34"/>
  <c r="H22" i="34"/>
  <c r="I22" i="34"/>
  <c r="J22" i="34"/>
  <c r="G23" i="34"/>
  <c r="H23" i="34"/>
  <c r="I23" i="34"/>
  <c r="J23" i="34"/>
  <c r="G24" i="34"/>
  <c r="H24" i="34"/>
  <c r="I24" i="34"/>
  <c r="J24" i="34"/>
  <c r="G27" i="34"/>
  <c r="H27" i="34"/>
  <c r="I27" i="34"/>
  <c r="J27" i="34"/>
  <c r="G28" i="34"/>
  <c r="H28" i="34"/>
  <c r="I28" i="34"/>
  <c r="J28" i="34"/>
  <c r="G29" i="34"/>
  <c r="H29" i="34"/>
  <c r="I29" i="34"/>
  <c r="J29" i="34"/>
  <c r="G33" i="34"/>
  <c r="H33" i="34"/>
  <c r="I33" i="34"/>
  <c r="J33" i="34"/>
  <c r="G36" i="34"/>
  <c r="H36" i="34"/>
  <c r="I36" i="34"/>
  <c r="J36" i="34"/>
  <c r="G37" i="34"/>
  <c r="H37" i="34"/>
  <c r="I37" i="34"/>
  <c r="J37" i="34"/>
  <c r="G38" i="34"/>
  <c r="H38" i="34"/>
  <c r="I38" i="34"/>
  <c r="J38" i="34"/>
  <c r="G39" i="34"/>
  <c r="H39" i="34"/>
  <c r="I39" i="34"/>
  <c r="J39" i="34"/>
  <c r="G40" i="34"/>
  <c r="H40" i="34"/>
  <c r="I40" i="34"/>
  <c r="J40" i="34"/>
  <c r="G42" i="34"/>
  <c r="H42" i="34"/>
  <c r="I42" i="34"/>
  <c r="J42" i="34"/>
  <c r="G43" i="34"/>
  <c r="H43" i="34"/>
  <c r="I43" i="34"/>
  <c r="J43" i="34"/>
  <c r="G44" i="34"/>
  <c r="H44" i="34"/>
  <c r="I44" i="34"/>
  <c r="J44" i="34"/>
  <c r="G47" i="34"/>
  <c r="H47" i="34"/>
  <c r="I47" i="34"/>
  <c r="J47" i="34"/>
  <c r="G46" i="34"/>
  <c r="H46" i="34"/>
  <c r="I46" i="34"/>
  <c r="J46" i="34"/>
  <c r="G48" i="34"/>
  <c r="H48" i="34"/>
  <c r="I48" i="34"/>
  <c r="J48" i="34"/>
  <c r="G202" i="34"/>
  <c r="H202" i="34"/>
  <c r="I202" i="34"/>
  <c r="J202" i="34"/>
  <c r="G49" i="34"/>
  <c r="H49" i="34"/>
  <c r="I49" i="34"/>
  <c r="J49" i="34"/>
  <c r="G50" i="34"/>
  <c r="H50" i="34"/>
  <c r="I50" i="34"/>
  <c r="J50" i="34"/>
  <c r="G51" i="34"/>
  <c r="H51" i="34"/>
  <c r="I51" i="34"/>
  <c r="J51" i="34"/>
  <c r="G54" i="34"/>
  <c r="H54" i="34"/>
  <c r="I54" i="34"/>
  <c r="J54" i="34"/>
  <c r="G55" i="34"/>
  <c r="H55" i="34"/>
  <c r="I55" i="34"/>
  <c r="J55" i="34"/>
  <c r="G56" i="34"/>
  <c r="H56" i="34"/>
  <c r="I56" i="34"/>
  <c r="J56" i="34"/>
  <c r="G57" i="34"/>
  <c r="H57" i="34"/>
  <c r="I57" i="34"/>
  <c r="J57" i="34"/>
  <c r="G58" i="34"/>
  <c r="H58" i="34"/>
  <c r="I58" i="34"/>
  <c r="J58" i="34"/>
  <c r="G59" i="34"/>
  <c r="H59" i="34"/>
  <c r="I59" i="34"/>
  <c r="J59" i="34"/>
  <c r="G62" i="34"/>
  <c r="H62" i="34"/>
  <c r="I62" i="34"/>
  <c r="J62" i="34"/>
  <c r="G63" i="34"/>
  <c r="H63" i="34"/>
  <c r="I63" i="34"/>
  <c r="J63" i="34"/>
  <c r="G67" i="34"/>
  <c r="H67" i="34"/>
  <c r="I67" i="34"/>
  <c r="J67" i="34"/>
  <c r="G68" i="34"/>
  <c r="H68" i="34"/>
  <c r="I68" i="34"/>
  <c r="J68" i="34"/>
  <c r="G69" i="34"/>
  <c r="H69" i="34"/>
  <c r="I69" i="34"/>
  <c r="J69" i="34"/>
  <c r="G70" i="34"/>
  <c r="H70" i="34"/>
  <c r="I70" i="34"/>
  <c r="J70" i="34"/>
  <c r="G71" i="34"/>
  <c r="H71" i="34"/>
  <c r="I71" i="34"/>
  <c r="J71" i="34"/>
  <c r="G72" i="34"/>
  <c r="H72" i="34"/>
  <c r="I72" i="34"/>
  <c r="J72" i="34"/>
  <c r="G73" i="34"/>
  <c r="H73" i="34"/>
  <c r="I73" i="34"/>
  <c r="J73" i="34"/>
  <c r="G77" i="34"/>
  <c r="H77" i="34"/>
  <c r="I77" i="34"/>
  <c r="J77" i="34"/>
  <c r="G78" i="34"/>
  <c r="H78" i="34"/>
  <c r="I78" i="34"/>
  <c r="J78" i="34"/>
  <c r="G79" i="34"/>
  <c r="H79" i="34"/>
  <c r="I79" i="34"/>
  <c r="J79" i="34"/>
  <c r="G80" i="34"/>
  <c r="H80" i="34"/>
  <c r="I80" i="34"/>
  <c r="J80" i="34"/>
  <c r="G81" i="34"/>
  <c r="H81" i="34"/>
  <c r="I81" i="34"/>
  <c r="J81" i="34"/>
  <c r="G21" i="34"/>
  <c r="H21" i="34"/>
  <c r="I21" i="34"/>
  <c r="J21" i="34"/>
  <c r="G82" i="34"/>
  <c r="H82" i="34"/>
  <c r="I82" i="34"/>
  <c r="J82" i="34"/>
  <c r="G85" i="34"/>
  <c r="H85" i="34"/>
  <c r="I85" i="34"/>
  <c r="J85" i="34"/>
  <c r="G86" i="34"/>
  <c r="H86" i="34"/>
  <c r="I86" i="34"/>
  <c r="J86" i="34"/>
  <c r="G88" i="34"/>
  <c r="H88" i="34"/>
  <c r="I88" i="34"/>
  <c r="J88" i="34"/>
  <c r="G89" i="34"/>
  <c r="H89" i="34"/>
  <c r="I89" i="34"/>
  <c r="J89" i="34"/>
  <c r="G96" i="34"/>
  <c r="H96" i="34"/>
  <c r="I96" i="34"/>
  <c r="J96" i="34"/>
  <c r="G97" i="34"/>
  <c r="H97" i="34"/>
  <c r="I97" i="34"/>
  <c r="J97" i="34"/>
  <c r="G98" i="34"/>
  <c r="H98" i="34"/>
  <c r="I98" i="34"/>
  <c r="J98" i="34"/>
  <c r="G99" i="34"/>
  <c r="H99" i="34"/>
  <c r="I99" i="34"/>
  <c r="J99" i="34"/>
  <c r="G100" i="34"/>
  <c r="H100" i="34"/>
  <c r="I100" i="34"/>
  <c r="J100" i="34"/>
  <c r="G101" i="34"/>
  <c r="H101" i="34"/>
  <c r="I101" i="34"/>
  <c r="J101" i="34"/>
  <c r="G102" i="34"/>
  <c r="H102" i="34"/>
  <c r="I102" i="34"/>
  <c r="J102" i="34"/>
  <c r="G103" i="34"/>
  <c r="H103" i="34"/>
  <c r="I103" i="34"/>
  <c r="J103" i="34"/>
  <c r="G105" i="34"/>
  <c r="H105" i="34"/>
  <c r="I105" i="34"/>
  <c r="J105" i="34"/>
  <c r="G106" i="34"/>
  <c r="H106" i="34"/>
  <c r="I106" i="34"/>
  <c r="J106" i="34"/>
  <c r="G107" i="34"/>
  <c r="H107" i="34"/>
  <c r="I107" i="34"/>
  <c r="J107" i="34"/>
  <c r="G108" i="34"/>
  <c r="H108" i="34"/>
  <c r="I108" i="34"/>
  <c r="J108" i="34"/>
  <c r="G110" i="34"/>
  <c r="H110" i="34"/>
  <c r="I110" i="34"/>
  <c r="J110" i="34"/>
  <c r="G111" i="34"/>
  <c r="H111" i="34"/>
  <c r="I111" i="34"/>
  <c r="J111" i="34"/>
  <c r="G112" i="34"/>
  <c r="H112" i="34"/>
  <c r="I112" i="34"/>
  <c r="J112" i="34"/>
  <c r="G113" i="34"/>
  <c r="H113" i="34"/>
  <c r="I113" i="34"/>
  <c r="J113" i="34"/>
  <c r="G114" i="34"/>
  <c r="H114" i="34"/>
  <c r="I114" i="34"/>
  <c r="J114" i="34"/>
  <c r="G116" i="34"/>
  <c r="H116" i="34"/>
  <c r="I116" i="34"/>
  <c r="J116" i="34"/>
  <c r="G117" i="34"/>
  <c r="H117" i="34"/>
  <c r="I117" i="34"/>
  <c r="J117" i="34"/>
  <c r="G115" i="34"/>
  <c r="H115" i="34"/>
  <c r="I115" i="34"/>
  <c r="J115" i="34"/>
  <c r="G118" i="34"/>
  <c r="H118" i="34"/>
  <c r="I118" i="34"/>
  <c r="J118" i="34"/>
  <c r="G120" i="34"/>
  <c r="H120" i="34"/>
  <c r="I120" i="34"/>
  <c r="J120" i="34"/>
  <c r="G121" i="34"/>
  <c r="H121" i="34"/>
  <c r="I121" i="34"/>
  <c r="J121" i="34"/>
  <c r="G122" i="34"/>
  <c r="H122" i="34"/>
  <c r="I122" i="34"/>
  <c r="J122" i="34"/>
  <c r="G123" i="34"/>
  <c r="H123" i="34"/>
  <c r="I123" i="34"/>
  <c r="J123" i="34"/>
  <c r="G124" i="34"/>
  <c r="H124" i="34"/>
  <c r="I124" i="34"/>
  <c r="J124" i="34"/>
  <c r="G125" i="34"/>
  <c r="H125" i="34"/>
  <c r="I125" i="34"/>
  <c r="J125" i="34"/>
  <c r="G126" i="34"/>
  <c r="H126" i="34"/>
  <c r="I126" i="34"/>
  <c r="J126" i="34"/>
  <c r="G128" i="34"/>
  <c r="H128" i="34"/>
  <c r="I128" i="34"/>
  <c r="J128" i="34"/>
  <c r="G129" i="34"/>
  <c r="H129" i="34"/>
  <c r="I129" i="34"/>
  <c r="J129" i="34"/>
  <c r="G130" i="34"/>
  <c r="H130" i="34"/>
  <c r="I130" i="34"/>
  <c r="J130" i="34"/>
  <c r="G131" i="34"/>
  <c r="H131" i="34"/>
  <c r="I131" i="34"/>
  <c r="J131" i="34"/>
  <c r="G132" i="34"/>
  <c r="H132" i="34"/>
  <c r="I132" i="34"/>
  <c r="J132" i="34"/>
  <c r="G147" i="34"/>
  <c r="H147" i="34"/>
  <c r="I147" i="34"/>
  <c r="J147" i="34"/>
  <c r="G133" i="34"/>
  <c r="H133" i="34"/>
  <c r="I133" i="34"/>
  <c r="J133" i="34"/>
  <c r="G135" i="34"/>
  <c r="H135" i="34"/>
  <c r="I135" i="34"/>
  <c r="J135" i="34"/>
  <c r="G136" i="34"/>
  <c r="H136" i="34"/>
  <c r="I136" i="34"/>
  <c r="J136" i="34"/>
  <c r="G137" i="34"/>
  <c r="H137" i="34"/>
  <c r="I137" i="34"/>
  <c r="J137" i="34"/>
  <c r="G138" i="34"/>
  <c r="H138" i="34"/>
  <c r="I138" i="34"/>
  <c r="J138" i="34"/>
  <c r="G139" i="34"/>
  <c r="H139" i="34"/>
  <c r="I139" i="34"/>
  <c r="J139" i="34"/>
  <c r="G140" i="34"/>
  <c r="H140" i="34"/>
  <c r="I140" i="34"/>
  <c r="J140" i="34"/>
  <c r="G141" i="34"/>
  <c r="H141" i="34"/>
  <c r="I141" i="34"/>
  <c r="J141" i="34"/>
  <c r="G142" i="34"/>
  <c r="H142" i="34"/>
  <c r="I142" i="34"/>
  <c r="J142" i="34"/>
  <c r="G143" i="34"/>
  <c r="H143" i="34"/>
  <c r="I143" i="34"/>
  <c r="J143" i="34"/>
  <c r="G144" i="34"/>
  <c r="H144" i="34"/>
  <c r="I144" i="34"/>
  <c r="J144" i="34"/>
  <c r="G146" i="34"/>
  <c r="H146" i="34"/>
  <c r="I146" i="34"/>
  <c r="J146" i="34"/>
  <c r="G148" i="34"/>
  <c r="H148" i="34"/>
  <c r="I148" i="34"/>
  <c r="J148" i="34"/>
  <c r="G149" i="34"/>
  <c r="H149" i="34"/>
  <c r="I149" i="34"/>
  <c r="J149" i="34"/>
  <c r="G150" i="34"/>
  <c r="H150" i="34"/>
  <c r="I150" i="34"/>
  <c r="J150" i="34"/>
  <c r="G157" i="34"/>
  <c r="H157" i="34"/>
  <c r="I157" i="34"/>
  <c r="J157" i="34"/>
  <c r="G169" i="34"/>
  <c r="H169" i="34"/>
  <c r="I169" i="34"/>
  <c r="J169" i="34"/>
  <c r="G170" i="34"/>
  <c r="H170" i="34"/>
  <c r="I170" i="34"/>
  <c r="J170" i="34"/>
  <c r="G173" i="34"/>
  <c r="H173" i="34"/>
  <c r="I173" i="34"/>
  <c r="J173" i="34"/>
  <c r="G176" i="34"/>
  <c r="H176" i="34"/>
  <c r="I176" i="34"/>
  <c r="J176" i="34"/>
  <c r="G177" i="34"/>
  <c r="H177" i="34"/>
  <c r="I177" i="34"/>
  <c r="J177" i="34"/>
  <c r="G178" i="34"/>
  <c r="H178" i="34"/>
  <c r="I178" i="34"/>
  <c r="J178" i="34"/>
  <c r="G179" i="34"/>
  <c r="H179" i="34"/>
  <c r="I179" i="34"/>
  <c r="J179" i="34"/>
  <c r="G180" i="34"/>
  <c r="H180" i="34"/>
  <c r="I180" i="34"/>
  <c r="J180" i="34"/>
  <c r="G185" i="34"/>
  <c r="H185" i="34"/>
  <c r="I185" i="34"/>
  <c r="J185" i="34"/>
  <c r="G186" i="34"/>
  <c r="H186" i="34"/>
  <c r="I186" i="34"/>
  <c r="J186" i="34"/>
  <c r="G187" i="34"/>
  <c r="H187" i="34"/>
  <c r="I187" i="34"/>
  <c r="J187" i="34"/>
  <c r="G191" i="34"/>
  <c r="H191" i="34"/>
  <c r="I191" i="34"/>
  <c r="J191" i="34"/>
  <c r="G195" i="34"/>
  <c r="H195" i="34"/>
  <c r="I195" i="34"/>
  <c r="J195" i="34"/>
  <c r="G196" i="34"/>
  <c r="H196" i="34"/>
  <c r="I196" i="34"/>
  <c r="J196" i="34"/>
  <c r="G197" i="34"/>
  <c r="H197" i="34"/>
  <c r="I197" i="34"/>
  <c r="J197" i="34"/>
  <c r="G198" i="34"/>
  <c r="H198" i="34"/>
  <c r="I198" i="34"/>
  <c r="J198" i="34"/>
  <c r="G199" i="34"/>
  <c r="H199" i="34"/>
  <c r="I199" i="34"/>
  <c r="J199" i="34"/>
  <c r="G200" i="34"/>
  <c r="H200" i="34"/>
  <c r="I200" i="34"/>
  <c r="J200" i="34"/>
  <c r="G201" i="34"/>
  <c r="H201" i="34"/>
  <c r="I201" i="34"/>
  <c r="J201" i="34"/>
  <c r="G203" i="34"/>
  <c r="H203" i="34"/>
  <c r="I203" i="34"/>
  <c r="J203" i="34"/>
  <c r="G204" i="34"/>
  <c r="H204" i="34"/>
  <c r="I204" i="34"/>
  <c r="J204" i="34"/>
  <c r="G205" i="34"/>
  <c r="H205" i="34"/>
  <c r="I205" i="34"/>
  <c r="J205" i="34"/>
  <c r="G206" i="34"/>
  <c r="H206" i="34"/>
  <c r="I206" i="34"/>
  <c r="J206" i="34"/>
  <c r="G207" i="34"/>
  <c r="H207" i="34"/>
  <c r="I207" i="34"/>
  <c r="J207" i="34"/>
  <c r="G208" i="34"/>
  <c r="H208" i="34"/>
  <c r="I208" i="34"/>
  <c r="J208" i="34"/>
  <c r="G119" i="34"/>
  <c r="H119" i="34"/>
  <c r="I119" i="34"/>
  <c r="J119" i="34"/>
  <c r="G127" i="34"/>
  <c r="H127" i="34"/>
  <c r="I127" i="34"/>
  <c r="J127" i="34"/>
  <c r="G209" i="34"/>
  <c r="H209" i="34"/>
  <c r="I209" i="34"/>
  <c r="J209" i="34"/>
  <c r="J2" i="34"/>
  <c r="I2" i="34"/>
  <c r="H2" i="34"/>
  <c r="G2" i="34"/>
  <c r="F119" i="34"/>
  <c r="F127" i="34"/>
  <c r="F209" i="34"/>
  <c r="F203" i="34"/>
  <c r="F204" i="34"/>
  <c r="F205" i="34"/>
  <c r="F206" i="34"/>
  <c r="F207" i="34"/>
  <c r="F208" i="34"/>
  <c r="F191" i="34"/>
  <c r="F195" i="34"/>
  <c r="F196" i="34"/>
  <c r="F197" i="34"/>
  <c r="F198" i="34"/>
  <c r="F199" i="34"/>
  <c r="F200" i="34"/>
  <c r="F201" i="34"/>
  <c r="F180" i="34"/>
  <c r="F185" i="34"/>
  <c r="F186" i="34"/>
  <c r="F187" i="34"/>
  <c r="F169" i="34"/>
  <c r="F170" i="34"/>
  <c r="F173" i="34"/>
  <c r="F176" i="34"/>
  <c r="F177" i="34"/>
  <c r="F178" i="34"/>
  <c r="F179" i="34"/>
  <c r="F144" i="34"/>
  <c r="F146" i="34"/>
  <c r="F148" i="34"/>
  <c r="F149" i="34"/>
  <c r="F150" i="34"/>
  <c r="F157" i="34"/>
  <c r="F135" i="34"/>
  <c r="F136" i="34"/>
  <c r="F137" i="34"/>
  <c r="F138" i="34"/>
  <c r="F139" i="34"/>
  <c r="F140" i="34"/>
  <c r="F141" i="34"/>
  <c r="F142" i="34"/>
  <c r="F143" i="34"/>
  <c r="F128" i="34"/>
  <c r="F129" i="34"/>
  <c r="F130" i="34"/>
  <c r="F131" i="34"/>
  <c r="F132" i="34"/>
  <c r="F147" i="34"/>
  <c r="F133" i="34"/>
  <c r="F121" i="34"/>
  <c r="F122" i="34"/>
  <c r="F123" i="34"/>
  <c r="F124" i="34"/>
  <c r="F125" i="34"/>
  <c r="F126" i="34"/>
  <c r="F118" i="34"/>
  <c r="F120" i="34"/>
  <c r="F112" i="34"/>
  <c r="F113" i="34"/>
  <c r="F114" i="34"/>
  <c r="F116" i="34"/>
  <c r="F117" i="34"/>
  <c r="F115" i="34"/>
  <c r="F101" i="34"/>
  <c r="F102" i="34"/>
  <c r="F103" i="34"/>
  <c r="F105" i="34"/>
  <c r="F106" i="34"/>
  <c r="F107" i="34"/>
  <c r="F108" i="34"/>
  <c r="F110" i="34"/>
  <c r="F111" i="34"/>
  <c r="F88" i="34"/>
  <c r="F89" i="34"/>
  <c r="F96" i="34"/>
  <c r="F97" i="34"/>
  <c r="F98" i="34"/>
  <c r="F99" i="34"/>
  <c r="F100" i="34"/>
  <c r="F21" i="34"/>
  <c r="F82" i="34"/>
  <c r="F85" i="34"/>
  <c r="F86" i="34"/>
  <c r="F77" i="34"/>
  <c r="F78" i="34"/>
  <c r="F79" i="34"/>
  <c r="F80" i="34"/>
  <c r="F81" i="34"/>
  <c r="F70" i="34"/>
  <c r="F71" i="34"/>
  <c r="F72" i="34"/>
  <c r="F73" i="34"/>
  <c r="F51" i="34"/>
  <c r="F54" i="34"/>
  <c r="F55" i="34"/>
  <c r="F56" i="34"/>
  <c r="F57" i="34"/>
  <c r="F58" i="34"/>
  <c r="F59" i="34"/>
  <c r="F62" i="34"/>
  <c r="F63" i="34"/>
  <c r="F67" i="34"/>
  <c r="F68" i="34"/>
  <c r="F69" i="34"/>
  <c r="F202" i="34"/>
  <c r="F49" i="34"/>
  <c r="F50" i="34"/>
  <c r="F46" i="34"/>
  <c r="F48" i="34"/>
  <c r="F29" i="34"/>
  <c r="F33" i="34"/>
  <c r="F36" i="34"/>
  <c r="F37" i="34"/>
  <c r="F38" i="34"/>
  <c r="F39" i="34"/>
  <c r="F40" i="34"/>
  <c r="F42" i="34"/>
  <c r="F43" i="34"/>
  <c r="F44" i="34"/>
  <c r="F47" i="34"/>
  <c r="F16" i="34"/>
  <c r="F17" i="34"/>
  <c r="F18" i="34"/>
  <c r="F19" i="34"/>
  <c r="F20" i="34"/>
  <c r="F22" i="34"/>
  <c r="F23" i="34"/>
  <c r="F24" i="34"/>
  <c r="F11" i="34"/>
  <c r="F12" i="34"/>
  <c r="F13" i="34"/>
  <c r="F14" i="34"/>
  <c r="F15" i="34"/>
  <c r="F2" i="34"/>
  <c r="F3" i="34"/>
  <c r="F5" i="34"/>
  <c r="F4" i="34"/>
  <c r="F6" i="34"/>
  <c r="F7" i="34"/>
  <c r="F8" i="34"/>
  <c r="F27" i="34"/>
  <c r="F10" i="34"/>
  <c r="F28" i="34"/>
  <c r="D27" i="34" l="1"/>
  <c r="D165" i="34"/>
  <c r="D31" i="34"/>
  <c r="D93" i="34"/>
  <c r="D145" i="34"/>
  <c r="D92" i="34"/>
  <c r="D94" i="34"/>
  <c r="D164" i="34"/>
  <c r="D30" i="34"/>
  <c r="D166" i="34"/>
  <c r="D193" i="34"/>
  <c r="D192" i="34"/>
  <c r="D194" i="34"/>
  <c r="D189" i="34"/>
  <c r="D188" i="34"/>
  <c r="D190" i="34"/>
  <c r="D160" i="34"/>
  <c r="D163" i="34"/>
  <c r="D159" i="34"/>
  <c r="D156" i="34"/>
  <c r="D35" i="34"/>
  <c r="D168" i="34"/>
  <c r="D95" i="34"/>
  <c r="D41" i="34"/>
  <c r="D34" i="34"/>
  <c r="D32" i="34"/>
  <c r="D134" i="34"/>
  <c r="D45" i="34"/>
  <c r="D83" i="34"/>
  <c r="D84" i="34"/>
  <c r="D182" i="34"/>
  <c r="D9" i="34"/>
  <c r="D104" i="34"/>
  <c r="D60" i="34"/>
  <c r="D172" i="34"/>
  <c r="D61" i="34"/>
  <c r="D52" i="34"/>
  <c r="D16" i="34"/>
  <c r="D100" i="34"/>
  <c r="D122" i="34"/>
  <c r="D51" i="34"/>
  <c r="D132" i="34"/>
  <c r="D50" i="34"/>
  <c r="D6" i="34"/>
  <c r="D142" i="34"/>
  <c r="D68" i="34"/>
  <c r="D96" i="34"/>
  <c r="D116" i="34"/>
  <c r="D75" i="34"/>
  <c r="D11" i="34"/>
  <c r="D37" i="34"/>
  <c r="D59" i="34"/>
  <c r="D79" i="34"/>
  <c r="D110" i="34"/>
  <c r="D120" i="34"/>
  <c r="D129" i="34"/>
  <c r="D15" i="34"/>
  <c r="D42" i="34"/>
  <c r="D70" i="34"/>
  <c r="D64" i="34"/>
  <c r="D20" i="34"/>
  <c r="D85" i="34"/>
  <c r="D126" i="34"/>
  <c r="D7" i="34"/>
  <c r="D23" i="34"/>
  <c r="D44" i="34"/>
  <c r="D33" i="34"/>
  <c r="D202" i="34"/>
  <c r="D57" i="34"/>
  <c r="D72" i="34"/>
  <c r="D77" i="34"/>
  <c r="D98" i="34"/>
  <c r="D107" i="34"/>
  <c r="D115" i="34"/>
  <c r="D133" i="34"/>
  <c r="D76" i="34"/>
  <c r="D10" i="34"/>
  <c r="D13" i="34"/>
  <c r="D18" i="34"/>
  <c r="D39" i="34"/>
  <c r="D46" i="34"/>
  <c r="D63" i="34"/>
  <c r="D55" i="34"/>
  <c r="D81" i="34"/>
  <c r="D21" i="34"/>
  <c r="D88" i="34"/>
  <c r="D103" i="34"/>
  <c r="D113" i="34"/>
  <c r="D124" i="34"/>
  <c r="D130" i="34"/>
  <c r="D140" i="34"/>
  <c r="D2" i="34"/>
  <c r="D4" i="34"/>
  <c r="D14" i="34"/>
  <c r="D12" i="34"/>
  <c r="D24" i="34"/>
  <c r="D22" i="34"/>
  <c r="D19" i="34"/>
  <c r="D17" i="34"/>
  <c r="D47" i="34"/>
  <c r="D43" i="34"/>
  <c r="D40" i="34"/>
  <c r="D38" i="34"/>
  <c r="D36" i="34"/>
  <c r="D29" i="34"/>
  <c r="D48" i="34"/>
  <c r="D49" i="34"/>
  <c r="D69" i="34"/>
  <c r="D67" i="34"/>
  <c r="D62" i="34"/>
  <c r="D58" i="34"/>
  <c r="D56" i="34"/>
  <c r="D54" i="34"/>
  <c r="D73" i="34"/>
  <c r="D71" i="34"/>
  <c r="D80" i="34"/>
  <c r="D78" i="34"/>
  <c r="D86" i="34"/>
  <c r="D82" i="34"/>
  <c r="D99" i="34"/>
  <c r="D97" i="34"/>
  <c r="D89" i="34"/>
  <c r="D111" i="34"/>
  <c r="D108" i="34"/>
  <c r="D106" i="34"/>
  <c r="D105" i="34"/>
  <c r="D102" i="34"/>
  <c r="D101" i="34"/>
  <c r="D117" i="34"/>
  <c r="D114" i="34"/>
  <c r="D112" i="34"/>
  <c r="D118" i="34"/>
  <c r="D125" i="34"/>
  <c r="D123" i="34"/>
  <c r="D121" i="34"/>
  <c r="D147" i="34"/>
  <c r="D131" i="34"/>
  <c r="D128" i="34"/>
  <c r="D143" i="34"/>
  <c r="D141" i="34"/>
  <c r="D139" i="34"/>
  <c r="D137" i="34"/>
  <c r="D135" i="34"/>
  <c r="D157" i="34"/>
  <c r="D150" i="34"/>
  <c r="D148" i="34"/>
  <c r="D144" i="34"/>
  <c r="D178" i="34"/>
  <c r="D176" i="34"/>
  <c r="D170" i="34"/>
  <c r="D186" i="34"/>
  <c r="D180" i="34"/>
  <c r="D200" i="34"/>
  <c r="D198" i="34"/>
  <c r="D196" i="34"/>
  <c r="D208" i="34"/>
  <c r="D206" i="34"/>
  <c r="D203" i="34"/>
  <c r="D127" i="34"/>
  <c r="D119" i="34"/>
  <c r="D175" i="34"/>
  <c r="D65" i="34"/>
  <c r="D8" i="34"/>
  <c r="D28" i="34"/>
  <c r="D3" i="34"/>
  <c r="D138" i="34"/>
  <c r="D136" i="34"/>
  <c r="D149" i="34"/>
  <c r="D146" i="34"/>
  <c r="D179" i="34"/>
  <c r="D177" i="34"/>
  <c r="D173" i="34"/>
  <c r="D169" i="34"/>
  <c r="D187" i="34"/>
  <c r="D185" i="34"/>
  <c r="D201" i="34"/>
  <c r="D199" i="34"/>
  <c r="D197" i="34"/>
  <c r="D195" i="34"/>
  <c r="D191" i="34"/>
  <c r="D207" i="34"/>
  <c r="D205" i="34"/>
  <c r="D204" i="34"/>
  <c r="D209" i="34"/>
  <c r="D90" i="34"/>
  <c r="D66" i="34"/>
  <c r="D5" i="34"/>
  <c r="D74" i="34"/>
  <c r="C21" i="39"/>
  <c r="C22" i="39"/>
  <c r="C23" i="39"/>
</calcChain>
</file>

<file path=xl/sharedStrings.xml><?xml version="1.0" encoding="utf-8"?>
<sst xmlns="http://schemas.openxmlformats.org/spreadsheetml/2006/main" count="4301" uniqueCount="2225">
  <si>
    <t>Description</t>
  </si>
  <si>
    <t>Document Summary</t>
  </si>
  <si>
    <t>Data Segment Overview</t>
  </si>
  <si>
    <t xml:space="preserve">Contains information regarding each of the data segments included in this document, including definitions, record identifiers, frequency and granularity
</t>
  </si>
  <si>
    <t>Data Types</t>
  </si>
  <si>
    <t>Glossary of Terms</t>
  </si>
  <si>
    <t>Feedback Header</t>
  </si>
  <si>
    <t xml:space="preserve">Contains the record layout of the header for a feedback file generated by FINRA for the Submitting Organization
</t>
  </si>
  <si>
    <t>Feedback Trailer</t>
  </si>
  <si>
    <t xml:space="preserve">Contains the record layout of the trailer for a feedback file generated by FINRA for the Submitting Organization
</t>
  </si>
  <si>
    <t>File Feedback</t>
  </si>
  <si>
    <t xml:space="preserve">Contains the record layout for FINRA's feedback on a submitted file
</t>
  </si>
  <si>
    <t>Record Feedback</t>
  </si>
  <si>
    <t xml:space="preserve">Contains the record layout for FINRA's feedback on a submitted record
</t>
  </si>
  <si>
    <t>Submission Header</t>
  </si>
  <si>
    <t>Submission Trailer</t>
  </si>
  <si>
    <t>Purchase and Sales</t>
  </si>
  <si>
    <t>Dividends Reinvestment</t>
  </si>
  <si>
    <t>ACAT Transfer Summary</t>
  </si>
  <si>
    <t>ACAT Transfer Detail</t>
  </si>
  <si>
    <t>Margin Call</t>
  </si>
  <si>
    <t>Securities Account</t>
  </si>
  <si>
    <t>Securities Account Participant</t>
  </si>
  <si>
    <t>Security Reference</t>
  </si>
  <si>
    <t>Account Classification Code</t>
  </si>
  <si>
    <t xml:space="preserve">Contains the CARDS list of valid Account Classification Codes and Descriptions.
</t>
  </si>
  <si>
    <t>Account Registration Code</t>
  </si>
  <si>
    <t xml:space="preserve">Contains the CARDS list of valid Account Registration Codes and Descriptions.
</t>
  </si>
  <si>
    <t>Country Code</t>
  </si>
  <si>
    <t xml:space="preserve">Contains the CARDS list of valid Country Codes and Descriptions.
</t>
  </si>
  <si>
    <t>Currency Type Code</t>
  </si>
  <si>
    <t xml:space="preserve">Contains the CARDS list of valid Currency Type Codes and Descriptions.
</t>
  </si>
  <si>
    <t>Product Type Code</t>
  </si>
  <si>
    <t xml:space="preserve">Contains the CARDS list of valid Product Type Codes and Descriptions.
</t>
  </si>
  <si>
    <t>Monthly</t>
  </si>
  <si>
    <t>All Securities Referenced in Other Segments</t>
  </si>
  <si>
    <t>#SEC#</t>
  </si>
  <si>
    <t>Reference Data</t>
  </si>
  <si>
    <t>Point-in-time snapshot (for last business day of month)</t>
  </si>
  <si>
    <t>#SASR#</t>
  </si>
  <si>
    <t>Securities Account Servicing Representative</t>
  </si>
  <si>
    <t>Account Profiles</t>
  </si>
  <si>
    <t>#SAP#</t>
  </si>
  <si>
    <t>#SA#</t>
  </si>
  <si>
    <t>Securities Account Balance Summary</t>
  </si>
  <si>
    <t>Holdings</t>
  </si>
  <si>
    <t>All events</t>
  </si>
  <si>
    <t>#MC#</t>
  </si>
  <si>
    <t>Account Transactions</t>
  </si>
  <si>
    <t>All transfers</t>
  </si>
  <si>
    <t>#AAWL#</t>
  </si>
  <si>
    <t>Account Additions and Withdrawals</t>
  </si>
  <si>
    <t>All settled transfers</t>
  </si>
  <si>
    <t>#NACTD#</t>
  </si>
  <si>
    <t>Non-ACAT and Internal Securities Transfer Detail</t>
  </si>
  <si>
    <t>#NACTS#</t>
  </si>
  <si>
    <t>Non-ACAT and Internal Securities Transfer Summary</t>
  </si>
  <si>
    <t>#ACTD#</t>
  </si>
  <si>
    <t>#ACTS#</t>
  </si>
  <si>
    <t>All transactions</t>
  </si>
  <si>
    <t>#DIVR#</t>
  </si>
  <si>
    <t>Securities Transactions</t>
  </si>
  <si>
    <t>#PAS#</t>
  </si>
  <si>
    <t>Minimum Delivery</t>
  </si>
  <si>
    <t>Granularity</t>
  </si>
  <si>
    <t>Definition</t>
  </si>
  <si>
    <t>Record Type Identifier</t>
  </si>
  <si>
    <t>Data Segment</t>
  </si>
  <si>
    <t>Data Category</t>
  </si>
  <si>
    <t>Data Dictionary</t>
  </si>
  <si>
    <t>Data Type</t>
  </si>
  <si>
    <t>Format</t>
  </si>
  <si>
    <t>Delimiter</t>
  </si>
  <si>
    <t xml:space="preserve">A single ASCII character used to separate fields. Permissible delimiters are pipe (“|”) for inter-field delimitation and newline (“\n”) for end of record. 
</t>
  </si>
  <si>
    <t>ALPHA(n)</t>
  </si>
  <si>
    <t xml:space="preserve">Printable UTF-8 character encoding values. The length n refers to the maximum length, if the field is shorter than the maximum length, the value sent should be left-justified and terminated with a delimiter. 
</t>
  </si>
  <si>
    <t>DATE</t>
  </si>
  <si>
    <t>yyyyMMdd</t>
  </si>
  <si>
    <t>TIME</t>
  </si>
  <si>
    <t>HHmmssSSS</t>
  </si>
  <si>
    <t xml:space="preserve">Time must be in Eastern Time, and must include two digit hours in 24 hour format, two digits minutes, two digit seconds and three digit milliseconds as HHmmssSSS. If milliseconds are not available, 000 to be provided.
</t>
  </si>
  <si>
    <t>DATETIME</t>
  </si>
  <si>
    <t>yyyyMMddHHmmssSSS</t>
  </si>
  <si>
    <t xml:space="preserve">Format yyyyMMddHHmmssSSS. If milliseconds are not available, 000 to be provided.
</t>
  </si>
  <si>
    <t>INTEGER</t>
  </si>
  <si>
    <t>DECIMAL</t>
  </si>
  <si>
    <t>SIGNED DECIMAL</t>
  </si>
  <si>
    <t xml:space="preserve">The physical specification for a Data Segment.
</t>
  </si>
  <si>
    <t>Record Type</t>
  </si>
  <si>
    <t xml:space="preserve">The candidate key that uniquely identifies an entity.
</t>
  </si>
  <si>
    <t>Primary Key</t>
  </si>
  <si>
    <t xml:space="preserve">The data element must be provided in the data segment.
</t>
  </si>
  <si>
    <t>Mandatory (M)</t>
  </si>
  <si>
    <t xml:space="preserve">Defines a component of business process and provides detailed information on the component’s activities and performance.
</t>
  </si>
  <si>
    <t>Data Element</t>
  </si>
  <si>
    <t xml:space="preserve">Data element to be provided is controlled by the conditional validation statement associated with it.
</t>
  </si>
  <si>
    <t xml:space="preserve">Conditional (C) </t>
  </si>
  <si>
    <t>Business Conditional (BC)</t>
  </si>
  <si>
    <t>Term</t>
  </si>
  <si>
    <t>Element Sequence Number</t>
  </si>
  <si>
    <t xml:space="preserve">Element Name </t>
  </si>
  <si>
    <t>Element Definition</t>
  </si>
  <si>
    <t>Element Data Type</t>
  </si>
  <si>
    <t>Element Validation</t>
  </si>
  <si>
    <t xml:space="preserve">Mandatory (M) or Business Conditional (BC) or Conditional (C) </t>
  </si>
  <si>
    <t>ALPHA(1)</t>
  </si>
  <si>
    <t>N = New</t>
  </si>
  <si>
    <t>M</t>
  </si>
  <si>
    <t>RECORD TYPE</t>
  </si>
  <si>
    <t>ALPHA(10)</t>
  </si>
  <si>
    <t>SUBMITTING ORGANIZATION ID</t>
  </si>
  <si>
    <t>Unique ID for the Submitting Organization</t>
  </si>
  <si>
    <t xml:space="preserve">Will be the same as provided on the originally submitted file
</t>
  </si>
  <si>
    <t>SPECIFICATION VERSION ID</t>
  </si>
  <si>
    <t>CARDS Specification Version ID (e.g., 1.0)</t>
  </si>
  <si>
    <t>ALPHA(50)</t>
  </si>
  <si>
    <t>SUBMITTER USE FIELD</t>
  </si>
  <si>
    <t xml:space="preserve">Submitter use only. Submitter may include one or more additional fields that will be ignored by the CARDS system.
</t>
  </si>
  <si>
    <t>ALPHA(200)</t>
  </si>
  <si>
    <t>Populated only if populated in the originally submitted file</t>
  </si>
  <si>
    <t>BC</t>
  </si>
  <si>
    <t xml:space="preserve">#CFF# - CARDS File Feedback  
</t>
  </si>
  <si>
    <t>SUBMITTED FILE NAME</t>
  </si>
  <si>
    <t>FILE STATUS</t>
  </si>
  <si>
    <t xml:space="preserve">Allowable Values
ACCEPTED
REJECTED
</t>
  </si>
  <si>
    <t>EXCEPTION TYPE CODE</t>
  </si>
  <si>
    <t xml:space="preserve">Required if FILE STATUS = REJECTED
Allowable Values
ERROR = Error exception
WARNING = Warning Exception
</t>
  </si>
  <si>
    <t>C</t>
  </si>
  <si>
    <t>EXCEPTION CODE</t>
  </si>
  <si>
    <t>ALPHA(30)</t>
  </si>
  <si>
    <t xml:space="preserve">Required if FILE STATUS = REJECTED
Allowable Values
[tbd]
</t>
  </si>
  <si>
    <t>EXCEPTION DESCRIPTION</t>
  </si>
  <si>
    <t>LINE NUMBER</t>
  </si>
  <si>
    <t>FINRA RECORD ID</t>
  </si>
  <si>
    <t>FEEDBACK LEVEL CODE</t>
  </si>
  <si>
    <t xml:space="preserve">Allowable Values
FIELD- Field level feedback
RECORD – Record level Feedback
</t>
  </si>
  <si>
    <t xml:space="preserve">Allowable Values
[tbd]
</t>
  </si>
  <si>
    <t>FIELD ID</t>
  </si>
  <si>
    <t xml:space="preserve">If FEEDBACK LEVEL CODE= ‘FIELD’ then this element will contain the Field ID from the  Data Specification to identify the exception field.
</t>
  </si>
  <si>
    <t xml:space="preserve">Allowable Values:
N = New
R = Replace
D = Delete
</t>
  </si>
  <si>
    <t>#HDR# = CARDS Header Record Type.</t>
  </si>
  <si>
    <t>OLD FILE NAME</t>
  </si>
  <si>
    <t xml:space="preserve">Unique name of the original file to be replaced or deleted, includes MD5SUM value.
</t>
  </si>
  <si>
    <t>#TRL# = CARDS Trailer Record Type.</t>
  </si>
  <si>
    <t>RECORD COUNT</t>
  </si>
  <si>
    <t>CLEARING FIRM CRD NUMBER</t>
  </si>
  <si>
    <t>PK</t>
  </si>
  <si>
    <t>CLIENT FIRM CRD NUMBER</t>
  </si>
  <si>
    <t>INTERNAL CLIENT FIRM IDENTIFIER</t>
  </si>
  <si>
    <t>ALPHA(5)</t>
  </si>
  <si>
    <t>DATA AS OF DATE</t>
  </si>
  <si>
    <t xml:space="preserve">Format is yyyyMMdd.
</t>
  </si>
  <si>
    <t>ALPHA(100)</t>
  </si>
  <si>
    <t>TRANSACTION TYPE CODE</t>
  </si>
  <si>
    <t>ALPHA(20)</t>
  </si>
  <si>
    <t>TRADE REFERENCE NUMBER</t>
  </si>
  <si>
    <t xml:space="preserve">Trade control number assigned to each trade transaction.
</t>
  </si>
  <si>
    <t>TRADE DATE</t>
  </si>
  <si>
    <t>SETTLEMENT DATE</t>
  </si>
  <si>
    <t>BUY SELL TRANSACTION CODE</t>
  </si>
  <si>
    <t>ALPHA(2)</t>
  </si>
  <si>
    <t>SOLICITATION TYPE CODE</t>
  </si>
  <si>
    <t>TRANSACTION CAPACITY CODE</t>
  </si>
  <si>
    <t>TRANSACTION QUANTITY</t>
  </si>
  <si>
    <t>EXECUTION PRICE</t>
  </si>
  <si>
    <t>EXECUTION TIME</t>
  </si>
  <si>
    <t>INTERNAL SECURITY IDENTIFIER</t>
  </si>
  <si>
    <t>ALPHA(25)</t>
  </si>
  <si>
    <t>WHEN ISSUED TRADE FLAG</t>
  </si>
  <si>
    <t>PRINCIPAL AMOUNT</t>
  </si>
  <si>
    <t>CURRENCY TYPE CODE</t>
  </si>
  <si>
    <t>Code to identify the type of currency used in the transaction.</t>
  </si>
  <si>
    <t>ALPHA(3)</t>
  </si>
  <si>
    <t>EXCHANGE RATE</t>
  </si>
  <si>
    <t>If not applicable, provide a value of 1.</t>
  </si>
  <si>
    <t>NET AMOUNT</t>
  </si>
  <si>
    <t>ACCRUED INTEREST AMOUNT</t>
  </si>
  <si>
    <t>COMMISSION AMOUNT</t>
  </si>
  <si>
    <t>FEE – OPTION REGULATORY FEE</t>
  </si>
  <si>
    <t>FEE – OTHER</t>
  </si>
  <si>
    <t>FEE – SECTION 31 TRANSACTION FEE</t>
  </si>
  <si>
    <t>FEE – SERVICE CHARGE</t>
  </si>
  <si>
    <t>COMMISSION PRE FIGURED FLAG</t>
  </si>
  <si>
    <t>AVERAGE PRICE TRANSACTION FLAG</t>
  </si>
  <si>
    <t>CANCEL CORRECT TYPE CODE</t>
  </si>
  <si>
    <t>P&amp;S REFERENCE NUMBER</t>
  </si>
  <si>
    <t>CONTINGENT DEFERRED SALES CHARGE AMOUNT</t>
  </si>
  <si>
    <t>NON-CDSC REDEMPTION FEE</t>
  </si>
  <si>
    <t>LETTER OF INTENT DATE</t>
  </si>
  <si>
    <t>LETTER OF INTENT VALUE AMOUNT</t>
  </si>
  <si>
    <t>RIGHTS OF ACCUMULATION VALUE AMOUNT</t>
  </si>
  <si>
    <t>TRADE AWAY FLAG</t>
  </si>
  <si>
    <t>STEP OUT FLAG</t>
  </si>
  <si>
    <t>SYSTEMATIC TRADE FLAG</t>
  </si>
  <si>
    <t>Format is yyyyMMdd.</t>
  </si>
  <si>
    <t>Format shall be yyyyMMdd.</t>
  </si>
  <si>
    <t>TRANSFER IDENTIFIER</t>
  </si>
  <si>
    <t>TRANSFER DATE</t>
  </si>
  <si>
    <t>TRANSFER METHOD CODE</t>
  </si>
  <si>
    <t>TRANSFER REQUEST RECEIPT DATE</t>
  </si>
  <si>
    <t>CONTRA BROKER NSCC ID</t>
  </si>
  <si>
    <t>POSITION TYPE CODE</t>
  </si>
  <si>
    <t>TRANSFER TYPE CODE</t>
  </si>
  <si>
    <t>POSITION QUANTITY</t>
  </si>
  <si>
    <t>MARKET PRICE</t>
  </si>
  <si>
    <t>ACCOUNT NUMBER</t>
  </si>
  <si>
    <t>CONTRA BROKER CRD NUMBER</t>
  </si>
  <si>
    <t xml:space="preserve">Format shall be yyyyMMdd.
</t>
  </si>
  <si>
    <t>TRANSACTION IDENTIFIER</t>
  </si>
  <si>
    <t>TRANSACTION DATE</t>
  </si>
  <si>
    <t>TRANSACTION DIRECTION CODE</t>
  </si>
  <si>
    <t>THIRD PARTY FLAG</t>
  </si>
  <si>
    <t>TRANSACTION AMOUNT</t>
  </si>
  <si>
    <t>REQUIRED MINIMUM DISTRIBUTION FLAG</t>
  </si>
  <si>
    <t>MARGIN CALL TYPE CODE</t>
  </si>
  <si>
    <t>MARGIN CALL DATE</t>
  </si>
  <si>
    <t>MARGIN CALL AGE</t>
  </si>
  <si>
    <t xml:space="preserve">The number of days the margin call has been unsettled.
</t>
  </si>
  <si>
    <t>MARGIN CALL AMOUNT</t>
  </si>
  <si>
    <t>MARGIN SATISFIED DATE</t>
  </si>
  <si>
    <t>SETTLEMENT DATE LONG MARKET VALUE AMOUNT</t>
  </si>
  <si>
    <t>TRADE DATE LONG QUANTITY</t>
  </si>
  <si>
    <t>TRADE DATE LONG MARKET VALUE AMOUNT</t>
  </si>
  <si>
    <t>SETTLEMENT DATE SHORT QUANTITY</t>
  </si>
  <si>
    <t>SETTLEMENT DATE SHORT MARKET VALUE AMOUNT</t>
  </si>
  <si>
    <t>TRADE DATE SHORT QUANTITY</t>
  </si>
  <si>
    <t>TRADE DATE SHORT MARKET VALUE AMOUNT</t>
  </si>
  <si>
    <t>SWEEP INDICATOR</t>
  </si>
  <si>
    <t>CONTROL LOCATION ACCOUNT NUMBER</t>
  </si>
  <si>
    <t>ALLOCATION CODE</t>
  </si>
  <si>
    <t>SEGREGATED QUANTITY REQUIRED</t>
  </si>
  <si>
    <t>SEC RULE 144 FLAG</t>
  </si>
  <si>
    <t>LAST ACTIVITY TRADE DATE</t>
  </si>
  <si>
    <t>LAST ACTIVITY SETTLEMENT DATE</t>
  </si>
  <si>
    <t>MARKET PRICE INDICATOR</t>
  </si>
  <si>
    <t>SECURITIES POSITION AMOUNT</t>
  </si>
  <si>
    <t>NET WORTH</t>
  </si>
  <si>
    <t>ACCOUNT MARGIN FED MAINTENANCE REQUIREMENT AMOUNT</t>
  </si>
  <si>
    <t>ACCOUNT MARGIN HOUSE MAINTENANCE REQUIREMENT AMOUNT</t>
  </si>
  <si>
    <t>ACCOUNT MARGIN MAINTENANCE REQUIREMENT AMOUNT</t>
  </si>
  <si>
    <t>DAY TRADING BUYING POWER AMOUNT</t>
  </si>
  <si>
    <t>MAINTENANCE EXCESS AMOUNT</t>
  </si>
  <si>
    <t>MARGIN BUYING POWER AMOUNT</t>
  </si>
  <si>
    <t>MARGIN DEBIT AMOUNT</t>
  </si>
  <si>
    <t>BRANCH CRD NUMBER</t>
  </si>
  <si>
    <t>ACCOUNT REGISTRATION CODE</t>
  </si>
  <si>
    <t>ACCOUNT OPEN DATE</t>
  </si>
  <si>
    <t>ACCOUNT CLOSE DATE</t>
  </si>
  <si>
    <t>ACCOUNT INVESTMENT OBJECTIVE DESCRIPTION</t>
  </si>
  <si>
    <t>ACCOUNT RISK TOLERANCE DESCRIPTION</t>
  </si>
  <si>
    <t>SELF DIRECTED ACCOUNT FLAG</t>
  </si>
  <si>
    <t>ACCOUNT SERVICED BY REP GROUP FLAG</t>
  </si>
  <si>
    <t>AFFILIATE BROKER DEALER ACCOUNT FLAG</t>
  </si>
  <si>
    <t>EMPLOYEE ACCOUNT FLAG</t>
  </si>
  <si>
    <t>MARGIN ACCOUNT FLAG</t>
  </si>
  <si>
    <t xml:space="preserve">Indicates if the account can transact on margin and has an approved margin agreement on file.
</t>
  </si>
  <si>
    <t>OPTION LEVEL CODE</t>
  </si>
  <si>
    <t>PATTERN DAY TRADER FLAG</t>
  </si>
  <si>
    <t>PIGGYBACK ARRANGEMENT FLAG</t>
  </si>
  <si>
    <t xml:space="preserve">Indicates if an introducing firm has an agreement with another introducing firm to act as an intermediary for the purpose of obtaining clearing services from a carrying firm as defined in FINRA 4311(a)(1)
</t>
  </si>
  <si>
    <t>PIGGYBACK ARRANGEMENT FIRM CRD NUMBER</t>
  </si>
  <si>
    <t>ACCOUNT PARTICIPANT ROLE TYPE CODE</t>
  </si>
  <si>
    <t>ALPHA(15)</t>
  </si>
  <si>
    <t>ACCOUNT OWNER BIRTH YEAR</t>
  </si>
  <si>
    <t>ACCOUNT PARTICIPANT POLITICALLY EXPOSED PERSON FLAG</t>
  </si>
  <si>
    <t>ACCOUNT PARTICIPANT RELATED TO EMPLOYEE FLAG</t>
  </si>
  <si>
    <t>ACCOUNT PARTICIPANT RELATED TO EMPLOYEE OF ANOTHER BROKER DEALER FLAG</t>
  </si>
  <si>
    <t>CONTROL PERSON FOR PUBLIC COMPANY FLAG</t>
  </si>
  <si>
    <t>ACCOUNT PARTICIPANT COUNTRY CODE</t>
  </si>
  <si>
    <t>ACCOUNT PARTICIPANT PRIMARY COUNTRY OF CITIZENSHIP</t>
  </si>
  <si>
    <t xml:space="preserve">#SASR# = Securities Account Servicing Representative Record Type.
</t>
  </si>
  <si>
    <t>REGISTERED REP CRD NUMBER</t>
  </si>
  <si>
    <t>MUTUAL FUND SHARE CLASS</t>
  </si>
  <si>
    <t>SECURITY SYMBOL</t>
  </si>
  <si>
    <t>SECURITY DESCRIPTION</t>
  </si>
  <si>
    <t>ALPHA(13)</t>
  </si>
  <si>
    <t>ALPHA(21)</t>
  </si>
  <si>
    <t>ALPHA(7)</t>
  </si>
  <si>
    <t>SEDOL IDENTIFIER - THREE</t>
  </si>
  <si>
    <t>SEDOL IDENTIFIER - TWO</t>
  </si>
  <si>
    <t>SEDOL IDENTIFIER - ONE</t>
  </si>
  <si>
    <t>ALPHA(12)</t>
  </si>
  <si>
    <t>ISIN IDENTIFIER</t>
  </si>
  <si>
    <t>ALPHA(9)</t>
  </si>
  <si>
    <t>CUSIP IDENTIFIER</t>
  </si>
  <si>
    <t xml:space="preserve">#SEC# - Security Reference Record Type.
</t>
  </si>
  <si>
    <t>UNINCORPORATED ENTITY</t>
  </si>
  <si>
    <t>UNINCPRTD</t>
  </si>
  <si>
    <t>UNIFORM TRANSFER TO MINORS ACT(UTMA)</t>
  </si>
  <si>
    <t>UTMA</t>
  </si>
  <si>
    <t>UNIFORM GIFT TO MINORS ACT(UGMA)</t>
  </si>
  <si>
    <t>UGMA</t>
  </si>
  <si>
    <t>TRUST 529 PLAN</t>
  </si>
  <si>
    <t>TRUST529</t>
  </si>
  <si>
    <t>TRST529</t>
  </si>
  <si>
    <t>TRUST</t>
  </si>
  <si>
    <t>TODJ</t>
  </si>
  <si>
    <t>TODI</t>
  </si>
  <si>
    <t>TRANSFER ON DEATH - JOINT WITH RIGHTS OF SURVIVORSHIP</t>
  </si>
  <si>
    <t>TODJWRS</t>
  </si>
  <si>
    <t>TRDGACCT</t>
  </si>
  <si>
    <t>THIRD PARTY AS CUSTODIAN IRA</t>
  </si>
  <si>
    <t>THRDPRTYCSTDN</t>
  </si>
  <si>
    <t>SOLE PROPRIETORSHIP</t>
  </si>
  <si>
    <t>SOLEPRPTRSHP</t>
  </si>
  <si>
    <t>SIMPLIFIED EMPLOYEE PENSION IRA</t>
  </si>
  <si>
    <t>SEPI</t>
  </si>
  <si>
    <t>SARSEP</t>
  </si>
  <si>
    <t>SELF EMPLOYED IRA</t>
  </si>
  <si>
    <t>SEIRA</t>
  </si>
  <si>
    <t>S-CORPORATION ENTITY</t>
  </si>
  <si>
    <t>SCORP</t>
  </si>
  <si>
    <t>ROTH IRA</t>
  </si>
  <si>
    <t>ROTHIRA</t>
  </si>
  <si>
    <t>RELIGIOUS ORGANIZATION</t>
  </si>
  <si>
    <t>RLGSORG</t>
  </si>
  <si>
    <t>QUALIFIED RETIREMENT PLAN (QRP)</t>
  </si>
  <si>
    <t>QRP</t>
  </si>
  <si>
    <t>PRFSNLCRPTN</t>
  </si>
  <si>
    <t>PROFESSIONAL ASSOCIATION ENTITY</t>
  </si>
  <si>
    <t>PRFSNLASSCTN</t>
  </si>
  <si>
    <t>PRIME BROKER TRUST</t>
  </si>
  <si>
    <t>PBTRUST</t>
  </si>
  <si>
    <t>PRIME BROKER JOINT</t>
  </si>
  <si>
    <t>PBJOINT</t>
  </si>
  <si>
    <t>PRIME BROKER INDIVIDUAL</t>
  </si>
  <si>
    <t>PBINDVL</t>
  </si>
  <si>
    <t>POA</t>
  </si>
  <si>
    <t>PRTNRSHP</t>
  </si>
  <si>
    <t>OMNIBUS</t>
  </si>
  <si>
    <t>NONCRPRT</t>
  </si>
  <si>
    <t>NPO</t>
  </si>
  <si>
    <t>MTLFNDCMPNY</t>
  </si>
  <si>
    <t>MNYSRVC</t>
  </si>
  <si>
    <t>LP</t>
  </si>
  <si>
    <t>LLC</t>
  </si>
  <si>
    <t>KEOGH</t>
  </si>
  <si>
    <t>JOINT</t>
  </si>
  <si>
    <t>JOINT- TENANTS IN COMMON</t>
  </si>
  <si>
    <t>JNTINCMMN</t>
  </si>
  <si>
    <t>JOINT - USUFRUCT</t>
  </si>
  <si>
    <t>JNTUSUFRCT</t>
  </si>
  <si>
    <t>JOINT - TENANTS IN ENTIRETY</t>
  </si>
  <si>
    <t>JNTINENTTRTY</t>
  </si>
  <si>
    <t>IRA</t>
  </si>
  <si>
    <t>INVSTCLUB</t>
  </si>
  <si>
    <t>INDVL</t>
  </si>
  <si>
    <t>INDIVIDUAL 529 PLAN</t>
  </si>
  <si>
    <t>INDVL529</t>
  </si>
  <si>
    <t>HDGFUND</t>
  </si>
  <si>
    <t xml:space="preserve">HSA </t>
  </si>
  <si>
    <t>GRDNSHP</t>
  </si>
  <si>
    <t>GOVERNMENT AGENCY</t>
  </si>
  <si>
    <t>GVMNTAGNCY</t>
  </si>
  <si>
    <t>FOUNDATION</t>
  </si>
  <si>
    <t>FNDTN</t>
  </si>
  <si>
    <t>FOREIGN INSTITUTION</t>
  </si>
  <si>
    <t>FRGNINSTN</t>
  </si>
  <si>
    <t>FNNCLORG</t>
  </si>
  <si>
    <t>XMTPORG</t>
  </si>
  <si>
    <t>EXCHANGE</t>
  </si>
  <si>
    <t>ESTATE</t>
  </si>
  <si>
    <t>EMPLOYER SPONSORED SAVINGS INCENTIVE MATCH PLAN</t>
  </si>
  <si>
    <t>ESSIMP</t>
  </si>
  <si>
    <t>EMPLOYER SPONSORED ROTH 403B</t>
  </si>
  <si>
    <t>ESROTH403B</t>
  </si>
  <si>
    <t>EMPLOYER SPONSORED ROTH 401k</t>
  </si>
  <si>
    <t>ESROTH401K</t>
  </si>
  <si>
    <t>EMPLOYER SPONSORED 457B</t>
  </si>
  <si>
    <t>ES457B</t>
  </si>
  <si>
    <t>EMPLOYER SPONSORED 403 B</t>
  </si>
  <si>
    <t>ES403B</t>
  </si>
  <si>
    <t>EMPLOYER SPONSORED 401K</t>
  </si>
  <si>
    <t>ES401K</t>
  </si>
  <si>
    <t>EMBASSY</t>
  </si>
  <si>
    <t>EDCTNLORG</t>
  </si>
  <si>
    <t>DEFINED BENEFIT PENSION PLAN</t>
  </si>
  <si>
    <t>DBPP</t>
  </si>
  <si>
    <t>DEFERRED COMPENSATION PLAN - NON-QUALIFIED CONTRIBUTIONS</t>
  </si>
  <si>
    <t>NQDCP</t>
  </si>
  <si>
    <t>CUSTODIAL</t>
  </si>
  <si>
    <t>CSTDL</t>
  </si>
  <si>
    <t>CORPORATION</t>
  </si>
  <si>
    <t>CORP</t>
  </si>
  <si>
    <t>CRPTPNSN</t>
  </si>
  <si>
    <t>CONSERVATORSHIP</t>
  </si>
  <si>
    <t>CNSRVTRSHP</t>
  </si>
  <si>
    <t>COMMUNITY PROPERTY - JOINT</t>
  </si>
  <si>
    <t>CMMTYPRPTYJNT</t>
  </si>
  <si>
    <t>COMMITTEE</t>
  </si>
  <si>
    <t>CMMTTEE</t>
  </si>
  <si>
    <t>CASINO - GAMING</t>
  </si>
  <si>
    <t>CASINO</t>
  </si>
  <si>
    <t>BENEFICIARY IRA</t>
  </si>
  <si>
    <t>BNFCRYIRA</t>
  </si>
  <si>
    <t>BNKCLTRLACCT</t>
  </si>
  <si>
    <t>AVPACCT</t>
  </si>
  <si>
    <t>AGENT</t>
  </si>
  <si>
    <t>Account Classification Description</t>
  </si>
  <si>
    <t>NONCSTMROFFCRDR</t>
  </si>
  <si>
    <t>NONCSTMRFM</t>
  </si>
  <si>
    <t>Country Code (ISO 3 Alpha)</t>
  </si>
  <si>
    <t>Country Name</t>
  </si>
  <si>
    <t>AFG</t>
  </si>
  <si>
    <t>AFGHANISTAN</t>
  </si>
  <si>
    <t>ALA</t>
  </si>
  <si>
    <t>ÅLAND ISLANDS</t>
  </si>
  <si>
    <t>ALB</t>
  </si>
  <si>
    <t>ALBANIA</t>
  </si>
  <si>
    <t>DZA</t>
  </si>
  <si>
    <t>ALGERIA (El Djazaïr)</t>
  </si>
  <si>
    <t>ASM</t>
  </si>
  <si>
    <t>AMERICAN SAMOA</t>
  </si>
  <si>
    <t>AND</t>
  </si>
  <si>
    <t>ANDORRA</t>
  </si>
  <si>
    <t>AGO</t>
  </si>
  <si>
    <t>ANGOLA</t>
  </si>
  <si>
    <t>AIA</t>
  </si>
  <si>
    <t>ANGUILLA</t>
  </si>
  <si>
    <t>ATA</t>
  </si>
  <si>
    <t>ANTARCTICA</t>
  </si>
  <si>
    <t>ATG</t>
  </si>
  <si>
    <t>ANTIGUA AND BARBUDA</t>
  </si>
  <si>
    <t>ARG</t>
  </si>
  <si>
    <t>ARGENTINA</t>
  </si>
  <si>
    <t>ARM</t>
  </si>
  <si>
    <t>ARMENIA</t>
  </si>
  <si>
    <t>ABW</t>
  </si>
  <si>
    <t>ARUBA</t>
  </si>
  <si>
    <t>AUS</t>
  </si>
  <si>
    <t>AUSTRALIA</t>
  </si>
  <si>
    <t>AUT</t>
  </si>
  <si>
    <t>AUSTRIA</t>
  </si>
  <si>
    <t>AZE</t>
  </si>
  <si>
    <t>AZERBAIJAN</t>
  </si>
  <si>
    <t>BHS</t>
  </si>
  <si>
    <t>BAHAMAS</t>
  </si>
  <si>
    <t>BHR</t>
  </si>
  <si>
    <t>BAHRAIN</t>
  </si>
  <si>
    <t>BGD</t>
  </si>
  <si>
    <t>BANGLADESH</t>
  </si>
  <si>
    <t>BRB</t>
  </si>
  <si>
    <t>BARBADOS</t>
  </si>
  <si>
    <t>BLR</t>
  </si>
  <si>
    <t>BELARUS</t>
  </si>
  <si>
    <t>BEL</t>
  </si>
  <si>
    <t>BELGIUM</t>
  </si>
  <si>
    <t>BLZ</t>
  </si>
  <si>
    <t>BELIZE</t>
  </si>
  <si>
    <t>BEN</t>
  </si>
  <si>
    <t>BENIN</t>
  </si>
  <si>
    <t>BMU</t>
  </si>
  <si>
    <t>BERMUDA</t>
  </si>
  <si>
    <t>BTN</t>
  </si>
  <si>
    <t>BHUTAN</t>
  </si>
  <si>
    <t>BOL</t>
  </si>
  <si>
    <t>BOLIVIA</t>
  </si>
  <si>
    <t>BES</t>
  </si>
  <si>
    <t>BONAIRE, ST. EUSTATIUS, AND SABA</t>
  </si>
  <si>
    <t>BIH</t>
  </si>
  <si>
    <t>BOSNIA AND HERZEGOVINA</t>
  </si>
  <si>
    <t>BWA</t>
  </si>
  <si>
    <t>BOTSWANA</t>
  </si>
  <si>
    <t>BVT</t>
  </si>
  <si>
    <t>BOUVET ISLAND</t>
  </si>
  <si>
    <t>BRA</t>
  </si>
  <si>
    <t>BRAZIL</t>
  </si>
  <si>
    <t>IOT</t>
  </si>
  <si>
    <t>BRITISH INDIAN OCEAN TERRITORY</t>
  </si>
  <si>
    <t>BRN</t>
  </si>
  <si>
    <t>BRUNEI DARUSSALAM</t>
  </si>
  <si>
    <t>BGR</t>
  </si>
  <si>
    <t>BULGARIA</t>
  </si>
  <si>
    <t>BFA</t>
  </si>
  <si>
    <t>BURKINA FASO</t>
  </si>
  <si>
    <t>BDI</t>
  </si>
  <si>
    <t>BURUNDI</t>
  </si>
  <si>
    <t>KHM</t>
  </si>
  <si>
    <t>CAMBODIA</t>
  </si>
  <si>
    <t>CMR</t>
  </si>
  <si>
    <t>CAMEROON</t>
  </si>
  <si>
    <t>CAN</t>
  </si>
  <si>
    <t>CANADA</t>
  </si>
  <si>
    <t>CPV</t>
  </si>
  <si>
    <t>CAPE VERDE</t>
  </si>
  <si>
    <t>CYM</t>
  </si>
  <si>
    <t>CAYMAN ISLANDS</t>
  </si>
  <si>
    <t>CAF</t>
  </si>
  <si>
    <t>CENTRAL AFRICAN REPUBLIC</t>
  </si>
  <si>
    <t>TCD</t>
  </si>
  <si>
    <t>CHAD (Tchad)</t>
  </si>
  <si>
    <t>CHL</t>
  </si>
  <si>
    <t>CHILE</t>
  </si>
  <si>
    <t>CHN</t>
  </si>
  <si>
    <t>CHINA</t>
  </si>
  <si>
    <t>CXR</t>
  </si>
  <si>
    <t>CHRISTMAS ISLAND</t>
  </si>
  <si>
    <t>CCK</t>
  </si>
  <si>
    <t>COCOS (KEELING) ISLANDS</t>
  </si>
  <si>
    <t>COL</t>
  </si>
  <si>
    <t>COLOMBIA</t>
  </si>
  <si>
    <t>COM</t>
  </si>
  <si>
    <t>COMOROS</t>
  </si>
  <si>
    <t>COG</t>
  </si>
  <si>
    <t>CONGO, REPUBLIC OF</t>
  </si>
  <si>
    <t>COD</t>
  </si>
  <si>
    <t>CONGO, THE DEMOCRATIC REPUBLIC OF THE (formerly Zaire)</t>
  </si>
  <si>
    <t>COK</t>
  </si>
  <si>
    <t>COOK ISLANDS</t>
  </si>
  <si>
    <t>CRI</t>
  </si>
  <si>
    <t>COSTA RICA</t>
  </si>
  <si>
    <t>CIV</t>
  </si>
  <si>
    <t>CÔTE D'IVOIRE (Ivory Coast)</t>
  </si>
  <si>
    <t>HRV</t>
  </si>
  <si>
    <t>CROATIA (Hrvatska)</t>
  </si>
  <si>
    <t>CUB</t>
  </si>
  <si>
    <t>CUBA</t>
  </si>
  <si>
    <t>CUW</t>
  </si>
  <si>
    <t>CURAÃ‡AO</t>
  </si>
  <si>
    <t>CYP</t>
  </si>
  <si>
    <t>CYPRUS</t>
  </si>
  <si>
    <t>CZE</t>
  </si>
  <si>
    <t>CZECH REPUBLIC</t>
  </si>
  <si>
    <t>DNK</t>
  </si>
  <si>
    <t>DENMARK</t>
  </si>
  <si>
    <t>DJI</t>
  </si>
  <si>
    <t>DJIBOUTI</t>
  </si>
  <si>
    <t>DMA</t>
  </si>
  <si>
    <t>DOMINICA</t>
  </si>
  <si>
    <t>DOM</t>
  </si>
  <si>
    <t>DOMINICAN REPUBLIC</t>
  </si>
  <si>
    <t>ECU</t>
  </si>
  <si>
    <t>ECUADOR</t>
  </si>
  <si>
    <t>EGY</t>
  </si>
  <si>
    <t>EGYPT</t>
  </si>
  <si>
    <t>SLV</t>
  </si>
  <si>
    <t>EL SALVADOR</t>
  </si>
  <si>
    <t>GNQ</t>
  </si>
  <si>
    <t>EQUATORIAL GUINEA</t>
  </si>
  <si>
    <t>ERI</t>
  </si>
  <si>
    <t>ERITREA</t>
  </si>
  <si>
    <t>EST</t>
  </si>
  <si>
    <t>ESTONIA</t>
  </si>
  <si>
    <t>ETH</t>
  </si>
  <si>
    <t>ETHIOPIA</t>
  </si>
  <si>
    <t>FRO</t>
  </si>
  <si>
    <t>FAEROE ISLANDS</t>
  </si>
  <si>
    <t>FLK</t>
  </si>
  <si>
    <t>FALKLAND ISLANDS (MALVINAS)</t>
  </si>
  <si>
    <t>FJI</t>
  </si>
  <si>
    <t>FIJI</t>
  </si>
  <si>
    <t>FIN</t>
  </si>
  <si>
    <t>FINLAND</t>
  </si>
  <si>
    <t>FRA</t>
  </si>
  <si>
    <t>FRANCE</t>
  </si>
  <si>
    <t>GUF</t>
  </si>
  <si>
    <t>FRENCH GUIANA</t>
  </si>
  <si>
    <t>PYF</t>
  </si>
  <si>
    <t>FRENCH POLYNESIA</t>
  </si>
  <si>
    <t>ATF</t>
  </si>
  <si>
    <t>FRENCH SOUTHERN TERRITORIES</t>
  </si>
  <si>
    <t>GAB</t>
  </si>
  <si>
    <t>GABON</t>
  </si>
  <si>
    <t>GMB</t>
  </si>
  <si>
    <t>GAMBIA, THE</t>
  </si>
  <si>
    <t>GEO</t>
  </si>
  <si>
    <t>GEORGIA</t>
  </si>
  <si>
    <t>DEU</t>
  </si>
  <si>
    <t>GERMANY (Deutschland)</t>
  </si>
  <si>
    <t>GHA</t>
  </si>
  <si>
    <t>GHANA</t>
  </si>
  <si>
    <t>GIB</t>
  </si>
  <si>
    <t>GIBRALTAR</t>
  </si>
  <si>
    <t>GBR</t>
  </si>
  <si>
    <t>GREAT BRITAIN (United Kingdom)</t>
  </si>
  <si>
    <t>GRC</t>
  </si>
  <si>
    <t>GREECE</t>
  </si>
  <si>
    <t>GRL</t>
  </si>
  <si>
    <t>GREENLAND</t>
  </si>
  <si>
    <t>GRD</t>
  </si>
  <si>
    <t>GRENADA</t>
  </si>
  <si>
    <t>GLP</t>
  </si>
  <si>
    <t>GUADELOUPE</t>
  </si>
  <si>
    <t>GUM</t>
  </si>
  <si>
    <t>GUAM</t>
  </si>
  <si>
    <t>GTM</t>
  </si>
  <si>
    <t>GUATEMALA</t>
  </si>
  <si>
    <t>GGY</t>
  </si>
  <si>
    <t>GUERNSEY</t>
  </si>
  <si>
    <t>GIN</t>
  </si>
  <si>
    <t>GUINEA</t>
  </si>
  <si>
    <t>GNB</t>
  </si>
  <si>
    <t>GUINEA-BISSAU</t>
  </si>
  <si>
    <t>GUY</t>
  </si>
  <si>
    <t>GUYANA</t>
  </si>
  <si>
    <t>HTI</t>
  </si>
  <si>
    <t>HAITI</t>
  </si>
  <si>
    <t>HMD</t>
  </si>
  <si>
    <t>HEARD ISLAND AND MCDONALD ISLANDS</t>
  </si>
  <si>
    <t>HND</t>
  </si>
  <si>
    <t>HONDURAS</t>
  </si>
  <si>
    <t>HKG</t>
  </si>
  <si>
    <t>HONG KONG (Special Administrative Region of China)</t>
  </si>
  <si>
    <t>HUN</t>
  </si>
  <si>
    <t>HUNGARY</t>
  </si>
  <si>
    <t>ISL</t>
  </si>
  <si>
    <t>ICELAND</t>
  </si>
  <si>
    <t>IND</t>
  </si>
  <si>
    <t>INDIA</t>
  </si>
  <si>
    <t>IDN</t>
  </si>
  <si>
    <t>INDONESIA</t>
  </si>
  <si>
    <t>IRN</t>
  </si>
  <si>
    <t>IRAN (Islamic Republic of Iran)</t>
  </si>
  <si>
    <t>IRQ</t>
  </si>
  <si>
    <t>IRAQ</t>
  </si>
  <si>
    <t>IRL</t>
  </si>
  <si>
    <t>IRELAND</t>
  </si>
  <si>
    <t>IMN</t>
  </si>
  <si>
    <t>ISLE OF MAN</t>
  </si>
  <si>
    <t>ISR</t>
  </si>
  <si>
    <t>ISRAEL</t>
  </si>
  <si>
    <t>ITA</t>
  </si>
  <si>
    <t>ITALY</t>
  </si>
  <si>
    <t>JAM</t>
  </si>
  <si>
    <t>JAMAICA</t>
  </si>
  <si>
    <t>JPN</t>
  </si>
  <si>
    <t>JAPAN</t>
  </si>
  <si>
    <t>JEY</t>
  </si>
  <si>
    <t>JERSEY</t>
  </si>
  <si>
    <t>JOR</t>
  </si>
  <si>
    <t>JORDAN (Hashemite Kingdom of Jordan)</t>
  </si>
  <si>
    <t>KAZ</t>
  </si>
  <si>
    <t>KAZAKHSTAN</t>
  </si>
  <si>
    <t>KEN</t>
  </si>
  <si>
    <t>KENYA</t>
  </si>
  <si>
    <t>KIR</t>
  </si>
  <si>
    <t>KIRIBATI</t>
  </si>
  <si>
    <t>PRK</t>
  </si>
  <si>
    <t>KOREA (Democratic People’s Republic of [North] Korea)</t>
  </si>
  <si>
    <t>KOR</t>
  </si>
  <si>
    <t>KOREA (Republic of [South] Korea)</t>
  </si>
  <si>
    <t>KWT</t>
  </si>
  <si>
    <t>KUWAIT</t>
  </si>
  <si>
    <t>KGZ</t>
  </si>
  <si>
    <t>KYRGYZSTAN</t>
  </si>
  <si>
    <t>LAO</t>
  </si>
  <si>
    <t>LAO PEOPLE'S DEMOCRATIC REPUBLIC</t>
  </si>
  <si>
    <t>LVA</t>
  </si>
  <si>
    <t>LATVIA</t>
  </si>
  <si>
    <t>LBN</t>
  </si>
  <si>
    <t>LEBANON</t>
  </si>
  <si>
    <t>LSO</t>
  </si>
  <si>
    <t>LESOTHO</t>
  </si>
  <si>
    <t>LBR</t>
  </si>
  <si>
    <t>LIBERIA</t>
  </si>
  <si>
    <t>LBY</t>
  </si>
  <si>
    <t>LIBYA (Libyan Arab Jamahiriya)</t>
  </si>
  <si>
    <t>LIE</t>
  </si>
  <si>
    <t>LIECHTENSTEIN (Fürstentum Liechtenstein)</t>
  </si>
  <si>
    <t>LTU</t>
  </si>
  <si>
    <t>LITHUANIA</t>
  </si>
  <si>
    <t>LUX</t>
  </si>
  <si>
    <t>LUXEMBOURG</t>
  </si>
  <si>
    <t>MAC</t>
  </si>
  <si>
    <t>MACAO (Special Administrative Region of China)</t>
  </si>
  <si>
    <t>MKD</t>
  </si>
  <si>
    <t>MACEDONIA (Former Yugoslav Republic of Macedonia)</t>
  </si>
  <si>
    <t>MDG</t>
  </si>
  <si>
    <t>MADAGASCAR</t>
  </si>
  <si>
    <t>MWI</t>
  </si>
  <si>
    <t>MALAWI</t>
  </si>
  <si>
    <t>MYS</t>
  </si>
  <si>
    <t>MALAYSIA</t>
  </si>
  <si>
    <t>MDV</t>
  </si>
  <si>
    <t>MALDIVES</t>
  </si>
  <si>
    <t>MLI</t>
  </si>
  <si>
    <t>MALI</t>
  </si>
  <si>
    <t>MLT</t>
  </si>
  <si>
    <t>MALTA</t>
  </si>
  <si>
    <t>MHL</t>
  </si>
  <si>
    <t>MARSHALL ISLANDS</t>
  </si>
  <si>
    <t>MTQ</t>
  </si>
  <si>
    <t>MARTINIQUE</t>
  </si>
  <si>
    <t>MRT</t>
  </si>
  <si>
    <t>MAURITANIA</t>
  </si>
  <si>
    <t>MUS</t>
  </si>
  <si>
    <t>MAURITIUS</t>
  </si>
  <si>
    <t>MYT</t>
  </si>
  <si>
    <t>MAYOTTE</t>
  </si>
  <si>
    <t>MEX</t>
  </si>
  <si>
    <t>MEXICO</t>
  </si>
  <si>
    <t>FSM</t>
  </si>
  <si>
    <t>MICRONESIA (Federated States of Micronesia)</t>
  </si>
  <si>
    <t>MDA</t>
  </si>
  <si>
    <t>MOLDOVA</t>
  </si>
  <si>
    <t>MCO</t>
  </si>
  <si>
    <t>MONACO</t>
  </si>
  <si>
    <t>MNG</t>
  </si>
  <si>
    <t>MONGOLIA</t>
  </si>
  <si>
    <t>MNE</t>
  </si>
  <si>
    <t>MONTENEGRO</t>
  </si>
  <si>
    <t>MSR</t>
  </si>
  <si>
    <t>MONTSERRAT</t>
  </si>
  <si>
    <t>MAR</t>
  </si>
  <si>
    <t>MOROCCO</t>
  </si>
  <si>
    <t>MOZ</t>
  </si>
  <si>
    <t>MOZAMBIQUE (Moçambique)</t>
  </si>
  <si>
    <t>MMR</t>
  </si>
  <si>
    <t>MYANMAR (formerly Burma)</t>
  </si>
  <si>
    <t>NAM</t>
  </si>
  <si>
    <t>NAMIBIA</t>
  </si>
  <si>
    <t>NRU</t>
  </si>
  <si>
    <t>NAURU</t>
  </si>
  <si>
    <t>NPL</t>
  </si>
  <si>
    <t>NEPAL</t>
  </si>
  <si>
    <t>NLD</t>
  </si>
  <si>
    <t>NETHERLANDS</t>
  </si>
  <si>
    <t>ANT</t>
  </si>
  <si>
    <t>NETHERLANDS ANTILLES (obsolete)</t>
  </si>
  <si>
    <t>NCL</t>
  </si>
  <si>
    <t>NEW CALEDONIA</t>
  </si>
  <si>
    <t>NZL</t>
  </si>
  <si>
    <t>NEW ZEALAND</t>
  </si>
  <si>
    <t>NIC</t>
  </si>
  <si>
    <t>NICARAGUA</t>
  </si>
  <si>
    <t>NER</t>
  </si>
  <si>
    <t>NIGER</t>
  </si>
  <si>
    <t>NGA</t>
  </si>
  <si>
    <t>NIGERIA</t>
  </si>
  <si>
    <t>NIU</t>
  </si>
  <si>
    <t>NIUE</t>
  </si>
  <si>
    <t>NFK</t>
  </si>
  <si>
    <t>NORFOLK ISLAND</t>
  </si>
  <si>
    <t>MNP</t>
  </si>
  <si>
    <t>NORTHERN MARIANA ISLANDS</t>
  </si>
  <si>
    <t>NOR</t>
  </si>
  <si>
    <t>NORWAY</t>
  </si>
  <si>
    <t>OMN</t>
  </si>
  <si>
    <t>OMAN</t>
  </si>
  <si>
    <t>PAK</t>
  </si>
  <si>
    <t>PAKISTAN</t>
  </si>
  <si>
    <t>PLW</t>
  </si>
  <si>
    <t>PALAU</t>
  </si>
  <si>
    <t>PSE</t>
  </si>
  <si>
    <t>PALESTINIAN TERRITORIES</t>
  </si>
  <si>
    <t>PAN</t>
  </si>
  <si>
    <t>PANAMA</t>
  </si>
  <si>
    <t>PNG</t>
  </si>
  <si>
    <t>PAPUA NEW GUINEA</t>
  </si>
  <si>
    <t>PRY</t>
  </si>
  <si>
    <t>PARAGUAY</t>
  </si>
  <si>
    <t>PER</t>
  </si>
  <si>
    <t>PERU</t>
  </si>
  <si>
    <t>PHL</t>
  </si>
  <si>
    <t>PHILIPPINES</t>
  </si>
  <si>
    <t>PCN</t>
  </si>
  <si>
    <t>PITCAIRN</t>
  </si>
  <si>
    <t>POL</t>
  </si>
  <si>
    <t>POLAND</t>
  </si>
  <si>
    <t>PRT</t>
  </si>
  <si>
    <t>PORTUGAL</t>
  </si>
  <si>
    <t>PRI</t>
  </si>
  <si>
    <t>PUERTO RICO</t>
  </si>
  <si>
    <t>QAT</t>
  </si>
  <si>
    <t>QATAR</t>
  </si>
  <si>
    <t>REU</t>
  </si>
  <si>
    <t>RÉUNION</t>
  </si>
  <si>
    <t>ROU</t>
  </si>
  <si>
    <t>ROMANIA</t>
  </si>
  <si>
    <t>RUS</t>
  </si>
  <si>
    <t>RUSSIAN FEDERATION</t>
  </si>
  <si>
    <t>RWA</t>
  </si>
  <si>
    <t>RWANDA</t>
  </si>
  <si>
    <t>BLM</t>
  </si>
  <si>
    <t>SAINT BARTHÉLEMY</t>
  </si>
  <si>
    <t>SHN</t>
  </si>
  <si>
    <t>SAINT HELENA</t>
  </si>
  <si>
    <t>KNA</t>
  </si>
  <si>
    <t>SAINT KITTS AND NEVIS</t>
  </si>
  <si>
    <t>LCA</t>
  </si>
  <si>
    <t>SAINT LUCIA</t>
  </si>
  <si>
    <t>MAF</t>
  </si>
  <si>
    <t>SAINT MARTIN (French portion)</t>
  </si>
  <si>
    <t>SPM</t>
  </si>
  <si>
    <t>SAINT PIERRE AND MIQUELON</t>
  </si>
  <si>
    <t>VCT</t>
  </si>
  <si>
    <t>SAINT VINCENT AND THE GRENADINES</t>
  </si>
  <si>
    <t>WSM</t>
  </si>
  <si>
    <t>SAMOA (formerly Western Samoa)</t>
  </si>
  <si>
    <t>SMR</t>
  </si>
  <si>
    <t>SAN MARINO (Republic of)</t>
  </si>
  <si>
    <t>STP</t>
  </si>
  <si>
    <t>SAO TOME AND PRINCIPE</t>
  </si>
  <si>
    <t>SAU</t>
  </si>
  <si>
    <t>SAUDI ARABIA (Kingdom of Saudi Arabia)</t>
  </si>
  <si>
    <t>SEN</t>
  </si>
  <si>
    <t>SENEGAL</t>
  </si>
  <si>
    <t>SRB</t>
  </si>
  <si>
    <t>SERBIA (Republic of Serbia)</t>
  </si>
  <si>
    <t>SYC</t>
  </si>
  <si>
    <t>SEYCHELLES</t>
  </si>
  <si>
    <t>SLE</t>
  </si>
  <si>
    <t>SIERRA LEONE</t>
  </si>
  <si>
    <t>SGP</t>
  </si>
  <si>
    <t>SINGAPORE</t>
  </si>
  <si>
    <t>SXM</t>
  </si>
  <si>
    <t>SINT MAARTEN</t>
  </si>
  <si>
    <t>SVK</t>
  </si>
  <si>
    <t>SLOVAKIA (Slovak Republic)</t>
  </si>
  <si>
    <t>SVN</t>
  </si>
  <si>
    <t>SLOVENIA</t>
  </si>
  <si>
    <t>SLB</t>
  </si>
  <si>
    <t>SOLOMON ISLANDS</t>
  </si>
  <si>
    <t>SOM</t>
  </si>
  <si>
    <t>SOMALIA</t>
  </si>
  <si>
    <t>ZAF</t>
  </si>
  <si>
    <t>SOUTH AFRICA (Zuid Afrika)</t>
  </si>
  <si>
    <t>SGS</t>
  </si>
  <si>
    <t>SOUTH GEORGIA AND THE SOUTH SANDWICH ISLANDS</t>
  </si>
  <si>
    <t>SSD</t>
  </si>
  <si>
    <t>SOUTH SUDAN</t>
  </si>
  <si>
    <t>ESP</t>
  </si>
  <si>
    <t>SPAIN (España)</t>
  </si>
  <si>
    <t>LKA</t>
  </si>
  <si>
    <t>SRI LANKA (formerly Ceylon)</t>
  </si>
  <si>
    <t>SDN</t>
  </si>
  <si>
    <t>SUDAN</t>
  </si>
  <si>
    <t>SUR</t>
  </si>
  <si>
    <t>SURINAME</t>
  </si>
  <si>
    <t>SJM</t>
  </si>
  <si>
    <t>SVALBARD AND JAN MAYEN</t>
  </si>
  <si>
    <t>SWZ</t>
  </si>
  <si>
    <t>SWAZILAND</t>
  </si>
  <si>
    <t>SWE</t>
  </si>
  <si>
    <t>SWEDEN</t>
  </si>
  <si>
    <t>CHE</t>
  </si>
  <si>
    <t>SWITZERLAND (Confederation of Helvetia)</t>
  </si>
  <si>
    <t>SYR</t>
  </si>
  <si>
    <t>SYRIAN ARAB REPUBLIC</t>
  </si>
  <si>
    <t>TWN</t>
  </si>
  <si>
    <t>TAIWAN ("Chinese Taipei" for IOC)</t>
  </si>
  <si>
    <t>TJK</t>
  </si>
  <si>
    <t>TAJIKISTAN</t>
  </si>
  <si>
    <t>TZA</t>
  </si>
  <si>
    <t>TANZANIA</t>
  </si>
  <si>
    <t>THA</t>
  </si>
  <si>
    <t>THAILAND</t>
  </si>
  <si>
    <t>TLS</t>
  </si>
  <si>
    <t>TIMOR-LESTE (formerly East Timor)</t>
  </si>
  <si>
    <t>TGO</t>
  </si>
  <si>
    <t>TOGO</t>
  </si>
  <si>
    <t>TKL</t>
  </si>
  <si>
    <t>TOKELAU</t>
  </si>
  <si>
    <t>TON</t>
  </si>
  <si>
    <t>TONGA</t>
  </si>
  <si>
    <t>TTO</t>
  </si>
  <si>
    <t>TRINIDAD AND TOBAGO</t>
  </si>
  <si>
    <t>TUN</t>
  </si>
  <si>
    <t>TUNISIA</t>
  </si>
  <si>
    <t>TUR</t>
  </si>
  <si>
    <t>TURKEY</t>
  </si>
  <si>
    <t>TKM</t>
  </si>
  <si>
    <t>TURKMENISTAN</t>
  </si>
  <si>
    <t>TCA</t>
  </si>
  <si>
    <t>TURKS AND CAICOS ISLANDS</t>
  </si>
  <si>
    <t>TUV</t>
  </si>
  <si>
    <t>TUVALU</t>
  </si>
  <si>
    <t>UGA</t>
  </si>
  <si>
    <t>UGANDA</t>
  </si>
  <si>
    <t>UKR</t>
  </si>
  <si>
    <t>UKRAINE</t>
  </si>
  <si>
    <t>ARE</t>
  </si>
  <si>
    <t>UNITED ARAB EMIRATES</t>
  </si>
  <si>
    <t>UNITED KINGDOM</t>
  </si>
  <si>
    <t>USA</t>
  </si>
  <si>
    <t>UNITED STATES</t>
  </si>
  <si>
    <t>UMI</t>
  </si>
  <si>
    <t>UNITED STATES MINOR OUTLYING ISLANDS</t>
  </si>
  <si>
    <t>URY</t>
  </si>
  <si>
    <t>URUGUAY</t>
  </si>
  <si>
    <t>UZB</t>
  </si>
  <si>
    <t>UZBEKISTAN</t>
  </si>
  <si>
    <t>VUT</t>
  </si>
  <si>
    <t>VANUATU</t>
  </si>
  <si>
    <t>VAT</t>
  </si>
  <si>
    <t>VATICAN CITY (Holy See)</t>
  </si>
  <si>
    <t>VEN</t>
  </si>
  <si>
    <t>VENEZUELA</t>
  </si>
  <si>
    <t>VNM</t>
  </si>
  <si>
    <t>VIET NAM</t>
  </si>
  <si>
    <t>VGB</t>
  </si>
  <si>
    <t>VIRGIN ISLANDS, BRITISH</t>
  </si>
  <si>
    <t>VIR</t>
  </si>
  <si>
    <t>VIRGIN ISLANDS, U.S.</t>
  </si>
  <si>
    <t>WLF</t>
  </si>
  <si>
    <t>WALLIS AND FUTUNA</t>
  </si>
  <si>
    <t>ESH</t>
  </si>
  <si>
    <t>WESTERN SAHARA (formerly Spanish Sahara)</t>
  </si>
  <si>
    <t>YEM</t>
  </si>
  <si>
    <t>YEMEN (Yemen Arab Republic)</t>
  </si>
  <si>
    <t>ZMB</t>
  </si>
  <si>
    <t>ZAMBIA (formerly Northern Rhodesia)</t>
  </si>
  <si>
    <t>ZWE</t>
  </si>
  <si>
    <t>ZIMBABWE</t>
  </si>
  <si>
    <t>Currency Entity</t>
  </si>
  <si>
    <t>Currency Description</t>
  </si>
  <si>
    <t>AFN</t>
  </si>
  <si>
    <t>Afghani</t>
  </si>
  <si>
    <t>EUR</t>
  </si>
  <si>
    <t>Euro</t>
  </si>
  <si>
    <t>ALL</t>
  </si>
  <si>
    <t>Lek</t>
  </si>
  <si>
    <t>DZD</t>
  </si>
  <si>
    <t>ALGERIA</t>
  </si>
  <si>
    <t>Algerian Dinar</t>
  </si>
  <si>
    <t>USD</t>
  </si>
  <si>
    <t>US Dollar</t>
  </si>
  <si>
    <t>AOA</t>
  </si>
  <si>
    <t>Kwanza</t>
  </si>
  <si>
    <t>XCD</t>
  </si>
  <si>
    <t>East Caribbean Dollar</t>
  </si>
  <si>
    <t>ARS</t>
  </si>
  <si>
    <t>Argentine Peso</t>
  </si>
  <si>
    <t>AMD</t>
  </si>
  <si>
    <t>Armenian Dram</t>
  </si>
  <si>
    <t>AWG</t>
  </si>
  <si>
    <t>Aruban Florin</t>
  </si>
  <si>
    <t>AUD</t>
  </si>
  <si>
    <t>Australian Dollar</t>
  </si>
  <si>
    <t>AZN</t>
  </si>
  <si>
    <t>Azerbaijanian Manat</t>
  </si>
  <si>
    <t>BSD</t>
  </si>
  <si>
    <t>Bahamian Dollar</t>
  </si>
  <si>
    <t>BHD</t>
  </si>
  <si>
    <t>Bahraini Dinar</t>
  </si>
  <si>
    <t>BDT</t>
  </si>
  <si>
    <t>Taka</t>
  </si>
  <si>
    <t>BBD</t>
  </si>
  <si>
    <t>Barbados Dollar</t>
  </si>
  <si>
    <t>BYR</t>
  </si>
  <si>
    <t>Belarussian Ruble</t>
  </si>
  <si>
    <t>BZD</t>
  </si>
  <si>
    <t>Belize Dollar</t>
  </si>
  <si>
    <t>XOF</t>
  </si>
  <si>
    <t>CFA Franc BCEAO</t>
  </si>
  <si>
    <t>BMD</t>
  </si>
  <si>
    <t>Bermudian Dollar</t>
  </si>
  <si>
    <t>Ngultrum</t>
  </si>
  <si>
    <t>INR</t>
  </si>
  <si>
    <t>Indian Rupee</t>
  </si>
  <si>
    <t>BOB</t>
  </si>
  <si>
    <t>BOLIVIA, PLURINATIONAL STATE OF</t>
  </si>
  <si>
    <t>Boliviano</t>
  </si>
  <si>
    <t>BOV</t>
  </si>
  <si>
    <t>Mvdol</t>
  </si>
  <si>
    <t>BONAIRE, SINT EUSTATIUS AND SABA</t>
  </si>
  <si>
    <t>BAM</t>
  </si>
  <si>
    <t>Convertible Mark</t>
  </si>
  <si>
    <t>BWP</t>
  </si>
  <si>
    <t>Pula</t>
  </si>
  <si>
    <t>NOK</t>
  </si>
  <si>
    <t>Norwegian Krone</t>
  </si>
  <si>
    <t>BRL</t>
  </si>
  <si>
    <t>Brazilian Real</t>
  </si>
  <si>
    <t>BND</t>
  </si>
  <si>
    <t>Brunei Dollar</t>
  </si>
  <si>
    <t>BGN</t>
  </si>
  <si>
    <t>Bulgarian Lev</t>
  </si>
  <si>
    <t>BIF</t>
  </si>
  <si>
    <t>Burundi Franc</t>
  </si>
  <si>
    <t>KHR</t>
  </si>
  <si>
    <t>Riel</t>
  </si>
  <si>
    <t>XAF</t>
  </si>
  <si>
    <t>CFA Franc BEAC</t>
  </si>
  <si>
    <t>CAD</t>
  </si>
  <si>
    <t>Canadian Dollar</t>
  </si>
  <si>
    <t>CVE</t>
  </si>
  <si>
    <t>Cape Verde Escudo</t>
  </si>
  <si>
    <t>KYD</t>
  </si>
  <si>
    <t>Cayman Islands Dollar</t>
  </si>
  <si>
    <t>CHAD</t>
  </si>
  <si>
    <t>CLF</t>
  </si>
  <si>
    <t>Unidades de fomento</t>
  </si>
  <si>
    <t>CLP</t>
  </si>
  <si>
    <t>Chilean Peso</t>
  </si>
  <si>
    <t>CNY</t>
  </si>
  <si>
    <t>Yuan Renminbi</t>
  </si>
  <si>
    <t>COP</t>
  </si>
  <si>
    <t>Colombian Peso</t>
  </si>
  <si>
    <t>COU</t>
  </si>
  <si>
    <t>Unidad de Valor Real</t>
  </si>
  <si>
    <t>KMF</t>
  </si>
  <si>
    <t>Comoro Franc</t>
  </si>
  <si>
    <t>CONGO</t>
  </si>
  <si>
    <t>CDF</t>
  </si>
  <si>
    <t>CONGO, THE DEMOCRATIC REPUBLIC OF</t>
  </si>
  <si>
    <t>Congolese Franc</t>
  </si>
  <si>
    <t>NZD</t>
  </si>
  <si>
    <t>New Zealand Dollar</t>
  </si>
  <si>
    <t>CRC</t>
  </si>
  <si>
    <t>Costa Rican Colon</t>
  </si>
  <si>
    <t>CÔTE D'IVOIRE</t>
  </si>
  <si>
    <t>HRK</t>
  </si>
  <si>
    <t>CROATIA</t>
  </si>
  <si>
    <t>Croatian Kuna</t>
  </si>
  <si>
    <t>CUC</t>
  </si>
  <si>
    <t>Peso Convertible</t>
  </si>
  <si>
    <t>CUP</t>
  </si>
  <si>
    <t>Cuban Peso</t>
  </si>
  <si>
    <t>ANG</t>
  </si>
  <si>
    <t>CURAÇAO</t>
  </si>
  <si>
    <t>Netherlands Antillean Guilder</t>
  </si>
  <si>
    <t>CZK</t>
  </si>
  <si>
    <t>Czech Koruna</t>
  </si>
  <si>
    <t>DKK</t>
  </si>
  <si>
    <t>Danish Krone</t>
  </si>
  <si>
    <t>DJF</t>
  </si>
  <si>
    <t>Djibouti Franc</t>
  </si>
  <si>
    <t>DOP</t>
  </si>
  <si>
    <t>Dominican Peso</t>
  </si>
  <si>
    <t>EGP</t>
  </si>
  <si>
    <t>Egyptian Pound</t>
  </si>
  <si>
    <t>SVC</t>
  </si>
  <si>
    <t>El Salvador Colon</t>
  </si>
  <si>
    <t>ERN</t>
  </si>
  <si>
    <t>Nakfa</t>
  </si>
  <si>
    <t>ETB</t>
  </si>
  <si>
    <t>Ethiopian Birr</t>
  </si>
  <si>
    <t xml:space="preserve">EUROPEAN UNION </t>
  </si>
  <si>
    <t>FKP</t>
  </si>
  <si>
    <t>Falkland Islands Pound</t>
  </si>
  <si>
    <t>FAROE ISLANDS</t>
  </si>
  <si>
    <t>FJD</t>
  </si>
  <si>
    <t>Fiji Dollar</t>
  </si>
  <si>
    <t>XPF</t>
  </si>
  <si>
    <t>CFP Franc</t>
  </si>
  <si>
    <t>GMD</t>
  </si>
  <si>
    <t>GAMBIA</t>
  </si>
  <si>
    <t>Dalasi</t>
  </si>
  <si>
    <t>GEL</t>
  </si>
  <si>
    <t>Lari</t>
  </si>
  <si>
    <t>GERMANY</t>
  </si>
  <si>
    <t>GHS</t>
  </si>
  <si>
    <t>Ghana Cedi</t>
  </si>
  <si>
    <t>GIP</t>
  </si>
  <si>
    <t>Gibraltar Pound</t>
  </si>
  <si>
    <t>GTQ</t>
  </si>
  <si>
    <t>Quetzal</t>
  </si>
  <si>
    <t>GBP</t>
  </si>
  <si>
    <t>Pound Sterling</t>
  </si>
  <si>
    <t>GNF</t>
  </si>
  <si>
    <t>Guinea Franc</t>
  </si>
  <si>
    <t>GYD</t>
  </si>
  <si>
    <t>Guyana Dollar</t>
  </si>
  <si>
    <t>HTG</t>
  </si>
  <si>
    <t>Gourde</t>
  </si>
  <si>
    <t>HEARD ISLAND AND McDONALD ISLANDS</t>
  </si>
  <si>
    <t>HOLY SEE (VATICAN CITY STATE)</t>
  </si>
  <si>
    <t>HNL</t>
  </si>
  <si>
    <t>Lempira</t>
  </si>
  <si>
    <t>HKD</t>
  </si>
  <si>
    <t>HONG KONG</t>
  </si>
  <si>
    <t>Hong Kong Dollar</t>
  </si>
  <si>
    <t>HUF</t>
  </si>
  <si>
    <t>Forint</t>
  </si>
  <si>
    <t>ISK</t>
  </si>
  <si>
    <t>Iceland Krona</t>
  </si>
  <si>
    <t>IDR</t>
  </si>
  <si>
    <t>Rupiah</t>
  </si>
  <si>
    <t>XDR</t>
  </si>
  <si>
    <t>INTERNATIONAL MONETARY FUND (IMF) </t>
  </si>
  <si>
    <t>SDR (Special Drawing Right)</t>
  </si>
  <si>
    <t>IRR</t>
  </si>
  <si>
    <t>IRAN, ISLAMIC REPUBLIC OF</t>
  </si>
  <si>
    <t>Iranian Rial</t>
  </si>
  <si>
    <t>IQD</t>
  </si>
  <si>
    <t>Iraqi Dinar</t>
  </si>
  <si>
    <t>ILS</t>
  </si>
  <si>
    <t>New Israeli Sheqel</t>
  </si>
  <si>
    <t>JMD</t>
  </si>
  <si>
    <t>Jamaican Dollar</t>
  </si>
  <si>
    <t>JPY</t>
  </si>
  <si>
    <t>Yen</t>
  </si>
  <si>
    <t>JOD</t>
  </si>
  <si>
    <t>JORDAN</t>
  </si>
  <si>
    <t>Jordanian Dinar</t>
  </si>
  <si>
    <t>KZT</t>
  </si>
  <si>
    <t>Tenge</t>
  </si>
  <si>
    <t>KES</t>
  </si>
  <si>
    <t>Kenyan Shilling</t>
  </si>
  <si>
    <t>KPW</t>
  </si>
  <si>
    <t>KOREA, DEMOCRATIC PEOPLE’S REPUBLIC OF</t>
  </si>
  <si>
    <t>North Korean Won</t>
  </si>
  <si>
    <t>KRW</t>
  </si>
  <si>
    <t>KOREA, REPUBLIC OF</t>
  </si>
  <si>
    <t>Won</t>
  </si>
  <si>
    <t>KWD</t>
  </si>
  <si>
    <t>Kuwaiti Dinar</t>
  </si>
  <si>
    <t>KGS</t>
  </si>
  <si>
    <t>Som</t>
  </si>
  <si>
    <t>LAK</t>
  </si>
  <si>
    <t>LAO PEOPLE’S DEMOCRATIC REPUBLIC</t>
  </si>
  <si>
    <t>Kip</t>
  </si>
  <si>
    <t>LVL</t>
  </si>
  <si>
    <t>Latvian Lats</t>
  </si>
  <si>
    <t>LBP</t>
  </si>
  <si>
    <t>Lebanese Pound</t>
  </si>
  <si>
    <t>LSL</t>
  </si>
  <si>
    <t>Loti</t>
  </si>
  <si>
    <t>ZAR</t>
  </si>
  <si>
    <t>Rand</t>
  </si>
  <si>
    <t>LRD</t>
  </si>
  <si>
    <t>Liberian Dollar</t>
  </si>
  <si>
    <t>LYD</t>
  </si>
  <si>
    <t>LIBYA</t>
  </si>
  <si>
    <t>Libyan Dinar</t>
  </si>
  <si>
    <t>CHF</t>
  </si>
  <si>
    <t>LIECHTENSTEIN</t>
  </si>
  <si>
    <t>Swiss Franc</t>
  </si>
  <si>
    <t>LTL</t>
  </si>
  <si>
    <t>Lithuanian Litas</t>
  </si>
  <si>
    <t>MOP</t>
  </si>
  <si>
    <t>MACAO</t>
  </si>
  <si>
    <t>Pataca</t>
  </si>
  <si>
    <t>MACEDONIA, THE FORMER YUGOSLAV REPUBLIC OF</t>
  </si>
  <si>
    <t>Denar</t>
  </si>
  <si>
    <t>MGA</t>
  </si>
  <si>
    <t>Malagasy Ariary</t>
  </si>
  <si>
    <t>MWK</t>
  </si>
  <si>
    <t>Kwacha</t>
  </si>
  <si>
    <t>MYR</t>
  </si>
  <si>
    <t>Malaysian Ringgit</t>
  </si>
  <si>
    <t>MVR</t>
  </si>
  <si>
    <t>Rufiyaa</t>
  </si>
  <si>
    <t>MRO</t>
  </si>
  <si>
    <t>Ouguiya</t>
  </si>
  <si>
    <t>MUR</t>
  </si>
  <si>
    <t>Mauritius Rupee</t>
  </si>
  <si>
    <t>XUA</t>
  </si>
  <si>
    <t>MEMBER COUNTRIES OF THE AFRICAN DEVELOPMENT BANK GROUP</t>
  </si>
  <si>
    <t>ADB Unit of Account</t>
  </si>
  <si>
    <t>MXN</t>
  </si>
  <si>
    <t>Mexican Peso</t>
  </si>
  <si>
    <t>MXV</t>
  </si>
  <si>
    <t>Mexican Unidad de Inversion (UDI)</t>
  </si>
  <si>
    <t>MICRONESIA, FEDERATED STATES OF</t>
  </si>
  <si>
    <t>MDL</t>
  </si>
  <si>
    <t>MOLDOVA, REPUBLIC OF</t>
  </si>
  <si>
    <t>Moldovan Leu</t>
  </si>
  <si>
    <t>MNT</t>
  </si>
  <si>
    <t>Tugrik</t>
  </si>
  <si>
    <t>MAD</t>
  </si>
  <si>
    <t>Moroccan Dirham</t>
  </si>
  <si>
    <t>MZN</t>
  </si>
  <si>
    <t>MOZAMBIQUE</t>
  </si>
  <si>
    <t>Mozambique Metical</t>
  </si>
  <si>
    <t>MMK</t>
  </si>
  <si>
    <t>MYANMAR</t>
  </si>
  <si>
    <t>Kyat</t>
  </si>
  <si>
    <t>NAD</t>
  </si>
  <si>
    <t>Namibia Dollar</t>
  </si>
  <si>
    <t>NPR</t>
  </si>
  <si>
    <t>Nepalese Rupee</t>
  </si>
  <si>
    <t>NIO</t>
  </si>
  <si>
    <t>Cordoba Oro</t>
  </si>
  <si>
    <t>NGN</t>
  </si>
  <si>
    <t>Naira</t>
  </si>
  <si>
    <t>OMR</t>
  </si>
  <si>
    <t>Rial Omani</t>
  </si>
  <si>
    <t>PKR</t>
  </si>
  <si>
    <t>Pakistan Rupee</t>
  </si>
  <si>
    <t>PAB</t>
  </si>
  <si>
    <t>Balboa</t>
  </si>
  <si>
    <t>PGK</t>
  </si>
  <si>
    <t>Kina</t>
  </si>
  <si>
    <t>PYG</t>
  </si>
  <si>
    <t>Guarani</t>
  </si>
  <si>
    <t>PEN</t>
  </si>
  <si>
    <t>Nuevo Sol</t>
  </si>
  <si>
    <t>PHP</t>
  </si>
  <si>
    <t>Philippine Peso</t>
  </si>
  <si>
    <t>PLN</t>
  </si>
  <si>
    <t>Zloty</t>
  </si>
  <si>
    <t>QAR</t>
  </si>
  <si>
    <t>Qatari Rial</t>
  </si>
  <si>
    <t>RON</t>
  </si>
  <si>
    <t>New Romanian Leu</t>
  </si>
  <si>
    <t>RUB</t>
  </si>
  <si>
    <t>Russian Ruble</t>
  </si>
  <si>
    <t>RWF</t>
  </si>
  <si>
    <t>Rwanda Franc</t>
  </si>
  <si>
    <t>SHP</t>
  </si>
  <si>
    <t>SAINT HELENA, ASCENSION AND TRISTAN DA CUNHA</t>
  </si>
  <si>
    <t>Saint Helena Pound</t>
  </si>
  <si>
    <t>SAINT MARTIN (FRENCH PART)</t>
  </si>
  <si>
    <t>WST</t>
  </si>
  <si>
    <t>SAMOA</t>
  </si>
  <si>
    <t>Tala</t>
  </si>
  <si>
    <t>SAN MARINO</t>
  </si>
  <si>
    <t>STD</t>
  </si>
  <si>
    <t>Dobra</t>
  </si>
  <si>
    <t>SAR</t>
  </si>
  <si>
    <t>SAUDI ARABIA</t>
  </si>
  <si>
    <t>Saudi Riyal</t>
  </si>
  <si>
    <t>RSD</t>
  </si>
  <si>
    <t xml:space="preserve">SERBIA </t>
  </si>
  <si>
    <t>Serbian Dinar</t>
  </si>
  <si>
    <t>SCR</t>
  </si>
  <si>
    <t>Seychelles Rupee</t>
  </si>
  <si>
    <t>SLL</t>
  </si>
  <si>
    <t>Leone</t>
  </si>
  <si>
    <t>SGD</t>
  </si>
  <si>
    <t>Singapore Dollar</t>
  </si>
  <si>
    <t>SINT MAARTEN (DUTCH PART)</t>
  </si>
  <si>
    <t>XSU</t>
  </si>
  <si>
    <t xml:space="preserve">SISTEMA UNITARIO DE COMPENSACION REGIONAL DE PAGOS "SUCRE" </t>
  </si>
  <si>
    <t>Sucre</t>
  </si>
  <si>
    <t>SLOVAKIA</t>
  </si>
  <si>
    <t>SBD</t>
  </si>
  <si>
    <t>Solomon Islands Dollar</t>
  </si>
  <si>
    <t>SOS</t>
  </si>
  <si>
    <t>Somali Shilling</t>
  </si>
  <si>
    <t>SOUTH AFRICA</t>
  </si>
  <si>
    <t>No universal currency</t>
  </si>
  <si>
    <t>SSP</t>
  </si>
  <si>
    <t>South Sudanese Pound</t>
  </si>
  <si>
    <t>SPAIN</t>
  </si>
  <si>
    <t>LKR</t>
  </si>
  <si>
    <t>SRI LANKA</t>
  </si>
  <si>
    <t>Sri Lanka Rupee</t>
  </si>
  <si>
    <t>SDG</t>
  </si>
  <si>
    <t>Sudanese Pound</t>
  </si>
  <si>
    <t>SRD</t>
  </si>
  <si>
    <t>Surinam Dollar</t>
  </si>
  <si>
    <t>SZL</t>
  </si>
  <si>
    <t>Lilangeni</t>
  </si>
  <si>
    <t>SEK</t>
  </si>
  <si>
    <t>Swedish Krona</t>
  </si>
  <si>
    <t>SWITZERLAND</t>
  </si>
  <si>
    <t>WIR Euro</t>
  </si>
  <si>
    <t>CHW</t>
  </si>
  <si>
    <t>WIR Franc</t>
  </si>
  <si>
    <t>SYP</t>
  </si>
  <si>
    <t>Syrian Pound</t>
  </si>
  <si>
    <t>TWD</t>
  </si>
  <si>
    <t>TAIWAN, PROVINCE OF CHINA</t>
  </si>
  <si>
    <t>New Taiwan Dollar</t>
  </si>
  <si>
    <t>TJS</t>
  </si>
  <si>
    <t>Somoni</t>
  </si>
  <si>
    <t>TZS</t>
  </si>
  <si>
    <t>TANZANIA, UNITED REPUBLIC OF</t>
  </si>
  <si>
    <t>Tanzanian Shilling</t>
  </si>
  <si>
    <t>THB</t>
  </si>
  <si>
    <t>Baht</t>
  </si>
  <si>
    <t>TIMOR-LESTE</t>
  </si>
  <si>
    <t>TOP</t>
  </si>
  <si>
    <t>Pa’anga</t>
  </si>
  <si>
    <t>TTD</t>
  </si>
  <si>
    <t>Trinidad and Tobago Dollar</t>
  </si>
  <si>
    <t>TND</t>
  </si>
  <si>
    <t>Tunisian Dinar</t>
  </si>
  <si>
    <t>TRY</t>
  </si>
  <si>
    <t>Turkish Lira</t>
  </si>
  <si>
    <t>TMT</t>
  </si>
  <si>
    <t>Turkmenistan New Manat</t>
  </si>
  <si>
    <t>UGX</t>
  </si>
  <si>
    <t>Uganda Shilling</t>
  </si>
  <si>
    <t>UAH</t>
  </si>
  <si>
    <t>Hryvnia</t>
  </si>
  <si>
    <t>AED</t>
  </si>
  <si>
    <t>UAE Dirham</t>
  </si>
  <si>
    <t>USN</t>
  </si>
  <si>
    <t>US Dollar (Next day)</t>
  </si>
  <si>
    <t>USS</t>
  </si>
  <si>
    <t>US Dollar (Same day)</t>
  </si>
  <si>
    <t>UYI</t>
  </si>
  <si>
    <t>Uruguay Peso en Unidades Indexadas (URUIURUI)</t>
  </si>
  <si>
    <t>UYU</t>
  </si>
  <si>
    <t>Peso Uruguayo</t>
  </si>
  <si>
    <t>UZS</t>
  </si>
  <si>
    <t>Uzbekistan Sum</t>
  </si>
  <si>
    <t>VUV</t>
  </si>
  <si>
    <t>Vatu</t>
  </si>
  <si>
    <t>Vatican City State (HOLY SEE)</t>
  </si>
  <si>
    <t>VEF</t>
  </si>
  <si>
    <t>VENEZUELA, BOLIVARIAN REPUBLIC OF</t>
  </si>
  <si>
    <t>Bolivar Fuerte</t>
  </si>
  <si>
    <t>VND</t>
  </si>
  <si>
    <t>Dong</t>
  </si>
  <si>
    <t>VIRGIN ISLANDS (BRITISH)</t>
  </si>
  <si>
    <t>VIRGIN ISLANDS (US)</t>
  </si>
  <si>
    <t>WESTERN SAHARA</t>
  </si>
  <si>
    <t>YER</t>
  </si>
  <si>
    <t>YEMEN</t>
  </si>
  <si>
    <t>Yemeni Rial</t>
  </si>
  <si>
    <t>ZMK</t>
  </si>
  <si>
    <t>ZAMBIA</t>
  </si>
  <si>
    <t>Zambian Kwacha</t>
  </si>
  <si>
    <t>ZWL</t>
  </si>
  <si>
    <t>Zimbabwe Dollar</t>
  </si>
  <si>
    <t>XBA</t>
  </si>
  <si>
    <t>ZZ01_Bond Markets Unit European_EURCO</t>
  </si>
  <si>
    <t>Bond Markets Unit European Composite Unit (EURCO)</t>
  </si>
  <si>
    <t>XBB</t>
  </si>
  <si>
    <t>ZZ02_Bond Markets Unit European_EMU-6</t>
  </si>
  <si>
    <t>Bond Markets Unit European Monetary Unit (E.M.U.-6)</t>
  </si>
  <si>
    <t>XBC</t>
  </si>
  <si>
    <t>ZZ03_Bond Markets Unit European_EUA-9</t>
  </si>
  <si>
    <t>Bond Markets Unit European Unit of Account 9 (E.U.A.-9)</t>
  </si>
  <si>
    <t>XBD</t>
  </si>
  <si>
    <t>ZZ04_Bond Markets Unit European_EUA-17</t>
  </si>
  <si>
    <t>Bond Markets Unit European Unit of Account 17 (E.U.A.-17)</t>
  </si>
  <si>
    <t>XFU</t>
  </si>
  <si>
    <t>ZZ05_UIC-Franc</t>
  </si>
  <si>
    <t>UIC-Franc</t>
  </si>
  <si>
    <t>XTS</t>
  </si>
  <si>
    <t>ZZ06_Testing_Code</t>
  </si>
  <si>
    <t>Codes specifically reserved for testing purposes</t>
  </si>
  <si>
    <t>XXX</t>
  </si>
  <si>
    <t>ZZ07_No_Currency</t>
  </si>
  <si>
    <t>The codes assigned for transactions where no currency is involved</t>
  </si>
  <si>
    <t>XAU</t>
  </si>
  <si>
    <t>ZZ08_Gold</t>
  </si>
  <si>
    <t>Gold</t>
  </si>
  <si>
    <t>XPD</t>
  </si>
  <si>
    <t>ZZ09_Palladium</t>
  </si>
  <si>
    <t>Palladium</t>
  </si>
  <si>
    <t>XPT</t>
  </si>
  <si>
    <t>ZZ10_Platinum</t>
  </si>
  <si>
    <t>Platinum</t>
  </si>
  <si>
    <t>XAG</t>
  </si>
  <si>
    <t>ZZ11_Silver</t>
  </si>
  <si>
    <t>Silver</t>
  </si>
  <si>
    <t>Product Type Description</t>
  </si>
  <si>
    <t>Comments</t>
  </si>
  <si>
    <t>Version Number</t>
  </si>
  <si>
    <t>EQUITY_PRIVATE_PLACEMENT_IPO</t>
  </si>
  <si>
    <t>Equity- Private Placements/IPO</t>
  </si>
  <si>
    <t>EQUITY_STOCK</t>
  </si>
  <si>
    <t>Equity-Stock</t>
  </si>
  <si>
    <t>EQUITY_FOREIGN</t>
  </si>
  <si>
    <t>Equity-Foreign</t>
  </si>
  <si>
    <t>FIXED_INCOME_AGENCY</t>
  </si>
  <si>
    <t>Fixed Income-Agency</t>
  </si>
  <si>
    <t>FIXED_INCOME_CORPORATE</t>
  </si>
  <si>
    <t>Fixed Income-Corporate</t>
  </si>
  <si>
    <t>FIXED_INCOME_GOVT_SECURITY</t>
  </si>
  <si>
    <t>Fixed Income-Government Securities</t>
  </si>
  <si>
    <t>FIXED_INCOME_MUNICIPAL</t>
  </si>
  <si>
    <t>Fixed Income-Municipal</t>
  </si>
  <si>
    <t>FIXED_INCOME_NEGOTIABLE_CD</t>
  </si>
  <si>
    <t>Fixed Income-Negotiable CDs</t>
  </si>
  <si>
    <t>FIXED_INCOME_PRIVATE_PLACEMENT</t>
  </si>
  <si>
    <t>Fixed Income-Private Placements</t>
  </si>
  <si>
    <t>SECURITIZED_DEBT_INSTRUMENT_ABS</t>
  </si>
  <si>
    <t>Securitized Debt Instruments-Asset Backed Securities</t>
  </si>
  <si>
    <t>SECURITIZED_DEBT_INSTRUMENT_MBS</t>
  </si>
  <si>
    <t>Securitized Debt Instruments-Mortgage Backed Securities</t>
  </si>
  <si>
    <t>DERIVATIVE_FOREIGN_EXCHANGE</t>
  </si>
  <si>
    <t>Derivatives-Foreign Exchange</t>
  </si>
  <si>
    <t>DERIVATIVE_FORWARD</t>
  </si>
  <si>
    <t>Derivatives-Forwards</t>
  </si>
  <si>
    <t>DERIVATIVE_FUTURE</t>
  </si>
  <si>
    <t>Derivatives-Futures</t>
  </si>
  <si>
    <t>DERIVATIVE_OPTION</t>
  </si>
  <si>
    <t>Derivatives-Options</t>
  </si>
  <si>
    <t>DERIVATIVE_RIGHT</t>
  </si>
  <si>
    <t>Derivatives-Rights</t>
  </si>
  <si>
    <t>DERIVATIVE_SWAP</t>
  </si>
  <si>
    <t>Derivatives-Swaps</t>
  </si>
  <si>
    <t>DERIVATIVE_WARRANT</t>
  </si>
  <si>
    <t>Derivatives-Warrants</t>
  </si>
  <si>
    <t>VARIABLE_PRODUCT_SYSTEMATIC_INVESTMENT_PLAN</t>
  </si>
  <si>
    <t>Variable Products-Systematic Investment Plans</t>
  </si>
  <si>
    <t>VARIABLE_PRODUCT_VARIABLE_ANNUITY</t>
  </si>
  <si>
    <t>Variable Products-Variable Annuities</t>
  </si>
  <si>
    <t>VARIABLE_PRODUCT_VARIABLE_LIFE_INSURANCE</t>
  </si>
  <si>
    <t>Variable Products-Variable Life Insurance</t>
  </si>
  <si>
    <t>INVESTMENT_COMPANY_PRODUCT_ARS</t>
  </si>
  <si>
    <t>Investment Company Products-Auction Rate Securities</t>
  </si>
  <si>
    <t>INVESTMENT_COMPANY_PRODUCT_CLOSED_END_FUND</t>
  </si>
  <si>
    <t>Investment Company Products-ClosedEnd Mutual Funds</t>
  </si>
  <si>
    <t>Removed the dash in closed end</t>
  </si>
  <si>
    <t>2014.2.1</t>
  </si>
  <si>
    <t>INVESTMENT_COMPANY_PRODUCT_ETF</t>
  </si>
  <si>
    <t>Investment Company Products-Exchange Traded Funds</t>
  </si>
  <si>
    <t>INVESTMENT_COMPANY_PRODUCT_OPEN_END_FUND</t>
  </si>
  <si>
    <t>Investment Company Products-OpenEnd Mutual Funds</t>
  </si>
  <si>
    <t>INVESTMENT_COMPANY_PRODUCT_UIT</t>
  </si>
  <si>
    <t>Investment Company Products-Unit Investment Trusts</t>
  </si>
  <si>
    <t>ALTERNATIVE_INVESTMENT_STRUCTURED_PRODUCT</t>
  </si>
  <si>
    <t>Alternative Investments-Structured Products</t>
  </si>
  <si>
    <t>PRECIOUS_METAL</t>
  </si>
  <si>
    <t>Precious Metals</t>
  </si>
  <si>
    <t>OTHER_PRODUCT</t>
  </si>
  <si>
    <t>Other Product Types not covered by the list</t>
  </si>
  <si>
    <t xml:space="preserve">CUSTOMER (DVP/RVP)
</t>
  </si>
  <si>
    <t xml:space="preserve">CUSTOMER (MONEY MANAGEMENT)
</t>
  </si>
  <si>
    <t xml:space="preserve">CUSTOMER (IRA ACCOUNTS)
</t>
  </si>
  <si>
    <t xml:space="preserve">CUSTOMER (EMPLOYEE)
</t>
  </si>
  <si>
    <t xml:space="preserve">CUSTOMER (PRIME BROKER)
</t>
  </si>
  <si>
    <t xml:space="preserve">CUSTOMER (AFFILIATE - NON BD)
</t>
  </si>
  <si>
    <t xml:space="preserve">CUSTOMER (OMNIBUS)
</t>
  </si>
  <si>
    <t xml:space="preserve">CUSTOMER
</t>
  </si>
  <si>
    <t xml:space="preserve">NON-CUSTOMER (OFFICER/DIRECTOR)
</t>
  </si>
  <si>
    <t xml:space="preserve">NON-CUSTOMER (OFFICER/DIRECTOR - FAMILY MEMBERS)
</t>
  </si>
  <si>
    <t xml:space="preserve">NON-CUSTOMER (AFFILIATE - BD)
</t>
  </si>
  <si>
    <t xml:space="preserve">NON-CUSTOMER (OMNIBUS)
</t>
  </si>
  <si>
    <t xml:space="preserve">NON CUSTOMER
</t>
  </si>
  <si>
    <t xml:space="preserve">PAIB
</t>
  </si>
  <si>
    <t xml:space="preserve">FIRM INVENTORY
</t>
  </si>
  <si>
    <t xml:space="preserve">CNS FAILS
</t>
  </si>
  <si>
    <t xml:space="preserve">OTHER CLEARING CORP FAILS
</t>
  </si>
  <si>
    <t xml:space="preserve">EXECUTING PRIME BROKER ACCOUNTS
</t>
  </si>
  <si>
    <t xml:space="preserve">BROKER FAILS TO RECEIVE
</t>
  </si>
  <si>
    <t xml:space="preserve">BROKER FAILS TO DELIVER
</t>
  </si>
  <si>
    <t xml:space="preserve">BROKER FAILS
</t>
  </si>
  <si>
    <t xml:space="preserve">FAIL TO DELIVER GREATER THAN 30 DAYS
</t>
  </si>
  <si>
    <t xml:space="preserve">SECURITIES BORROWED
</t>
  </si>
  <si>
    <t xml:space="preserve">SECURITIES BORROWED NON CASH
</t>
  </si>
  <si>
    <t xml:space="preserve">SECURITIES BORROWED CONDUIT
</t>
  </si>
  <si>
    <t xml:space="preserve">SECURITIES LOANED
</t>
  </si>
  <si>
    <t xml:space="preserve">SECURITIES LOANED NON CASH
</t>
  </si>
  <si>
    <t xml:space="preserve">SECURITIES LOANED CONDUIT
</t>
  </si>
  <si>
    <t xml:space="preserve">SECURITIES LOANED CNS
</t>
  </si>
  <si>
    <t xml:space="preserve">REVERSE REPO
</t>
  </si>
  <si>
    <t xml:space="preserve">REVERSE REPO (TRI-PARTY)
</t>
  </si>
  <si>
    <t xml:space="preserve">REPO
</t>
  </si>
  <si>
    <t xml:space="preserve">REPO (HOLD IN CUSTODY)
</t>
  </si>
  <si>
    <t xml:space="preserve">REPO (TRI-PARTY)
</t>
  </si>
  <si>
    <t xml:space="preserve">BANK LOAN FIRM
</t>
  </si>
  <si>
    <t xml:space="preserve">BANK LOAN CUSTOMER
</t>
  </si>
  <si>
    <t xml:space="preserve">BANK LOAN NON-CUSTOMER
</t>
  </si>
  <si>
    <t xml:space="preserve">BANK LOAN PAIB
</t>
  </si>
  <si>
    <t xml:space="preserve">SUSPENSE
</t>
  </si>
  <si>
    <t xml:space="preserve">REORGANIZATIONS
</t>
  </si>
  <si>
    <t xml:space="preserve">STOCK DIVIDENDS
</t>
  </si>
  <si>
    <t xml:space="preserve">ABANDONED PROPERTY
</t>
  </si>
  <si>
    <t xml:space="preserve">PHYSICAL BOX
</t>
  </si>
  <si>
    <t xml:space="preserve">LEGAL BOX
</t>
  </si>
  <si>
    <t xml:space="preserve">SAFEKEEPING
</t>
  </si>
  <si>
    <t xml:space="preserve">15C3-3 DEPOSIT
</t>
  </si>
  <si>
    <t xml:space="preserve">DOMESTIC DEPOSITORY - CONTROL
</t>
  </si>
  <si>
    <t xml:space="preserve">FOREIGN DEPOSITORY - CONTROL
</t>
  </si>
  <si>
    <t xml:space="preserve">DOMESTIC DEPOSITORY - NON-CONTROL
</t>
  </si>
  <si>
    <t xml:space="preserve">FOREIGN DEPOSITORY - NON-CONTROL
</t>
  </si>
  <si>
    <t xml:space="preserve">TRANSFER – CONTROL
</t>
  </si>
  <si>
    <t xml:space="preserve">TRANSFER - NON-CONTROL
</t>
  </si>
  <si>
    <t xml:space="preserve">TRANSFER – LEGAL
</t>
  </si>
  <si>
    <t xml:space="preserve">IN-TRANSIT – CONTROL
</t>
  </si>
  <si>
    <t xml:space="preserve">IN-TRANSIT - NON-CONTROL
</t>
  </si>
  <si>
    <t xml:space="preserve">CLEARING DOMESTIC
</t>
  </si>
  <si>
    <t xml:space="preserve">CLEARING FOREIGN
</t>
  </si>
  <si>
    <t xml:space="preserve">TEST ACCOUNT
</t>
  </si>
  <si>
    <t xml:space="preserve">OUT OF BALANCE
</t>
  </si>
  <si>
    <t xml:space="preserve">CONVERSION
</t>
  </si>
  <si>
    <t xml:space="preserve">DEPOSITS - OCC MARGIN
</t>
  </si>
  <si>
    <t xml:space="preserve">DEPOSITS – OTHER
</t>
  </si>
  <si>
    <t xml:space="preserve">OTHER
</t>
  </si>
  <si>
    <t>Element Name</t>
  </si>
  <si>
    <t>SETTLEMENT DATE LONG QUANTITY</t>
  </si>
  <si>
    <t>ACCOUNT CLASSIFICATION CODE</t>
  </si>
  <si>
    <t>Date Last Updated</t>
  </si>
  <si>
    <t>ACTION TYPE CODE</t>
  </si>
  <si>
    <t>Element Definition 
(from Data Dictionary Tab)</t>
  </si>
  <si>
    <t>Element Data Type
(from Data Dictionary Tab)</t>
  </si>
  <si>
    <t xml:space="preserve">#CRF# - CARDS File Feedback  </t>
  </si>
  <si>
    <t>#FHDR# = Feedback Header Record Type</t>
  </si>
  <si>
    <t>#FTRL# = Feedback Trailer Record Type.</t>
  </si>
  <si>
    <t>ACCOUNT OWNER NET WORTH DESCRIPTION</t>
  </si>
  <si>
    <t>ACCOUNT PARTICIPANT NATURAL PERSON FLAG</t>
  </si>
  <si>
    <t>CASH OR CASH EQUIVALENT AMOUNT</t>
  </si>
  <si>
    <t>DOMESTIC OR INTERNATIONAL THIRD PARTY CODE</t>
  </si>
  <si>
    <t>PRODUCT TYPE CODE</t>
  </si>
  <si>
    <t>NUMBER OF DAYS IN STATUS</t>
  </si>
  <si>
    <t>DISCRETIONARY FLAG</t>
  </si>
  <si>
    <t>MARKUP MARKDOWN AMOUNT</t>
  </si>
  <si>
    <t>INTERNAL BRANCH IDENTIFIER</t>
  </si>
  <si>
    <t>#APOH#</t>
  </si>
  <si>
    <t>Allocation Pair Off Summary</t>
  </si>
  <si>
    <t>#APOS#</t>
  </si>
  <si>
    <t>DIVIDEND REINVESTMENT QUANTITY</t>
  </si>
  <si>
    <t>P&amp;S VALUATION MULTIPLIER</t>
  </si>
  <si>
    <t>POSITION VALUATION MULTIPLIER</t>
  </si>
  <si>
    <t>POSITION STATUS CODE AS OF SETTLEMENT</t>
  </si>
  <si>
    <t>Securities Account Balance</t>
  </si>
  <si>
    <t>TRANSFER CONTRA ACCOUNT NUMBER</t>
  </si>
  <si>
    <t>Element Comments</t>
  </si>
  <si>
    <t>ACCOUNT PURSUANT TO AN ADVISORY AGREEMENT FLAG</t>
  </si>
  <si>
    <t>MARGIN INDICATOR CODE</t>
  </si>
  <si>
    <t>ACCOUNT MARGIN RELATIONSHIP FLAG</t>
  </si>
  <si>
    <t>COMMISSION BASED ACCOUNT FLAG</t>
  </si>
  <si>
    <t>JOINT BACK OFFICE ARRANGEMENT FLAG</t>
  </si>
  <si>
    <t>JOINT BACK OFFICE ARRANGEMENT CRD NUMBER</t>
  </si>
  <si>
    <t xml:space="preserve">Securities Account Suitability </t>
  </si>
  <si>
    <t>#SAS#</t>
  </si>
  <si>
    <t>Securities Account Suitability</t>
  </si>
  <si>
    <t>REGISTERED REP INTERNAL IDENTIFIER ON RECORD</t>
  </si>
  <si>
    <t>Element Comment</t>
  </si>
  <si>
    <t>Stock Record</t>
  </si>
  <si>
    <t>#SR#</t>
  </si>
  <si>
    <t>#SAB#</t>
  </si>
  <si>
    <t>Allocation Category</t>
  </si>
  <si>
    <t>#ALC#</t>
  </si>
  <si>
    <t>Allocation Pair Off Hierarchy</t>
  </si>
  <si>
    <t>#APOD#</t>
  </si>
  <si>
    <t>Stock Record Summary by Security</t>
  </si>
  <si>
    <t>#SRSEC#</t>
  </si>
  <si>
    <t>Allocation Pair Off Detail</t>
  </si>
  <si>
    <t xml:space="preserve">Contains a listing of all of the tabs in this document.
</t>
  </si>
  <si>
    <t xml:space="preserve">Contains a listing of data types used throughout this document, as well as required formats
</t>
  </si>
  <si>
    <t xml:space="preserve">Contains a listing of terms used throughout this document.
</t>
  </si>
  <si>
    <t xml:space="preserve">Contains the record layout of the header for a submitted file.
</t>
  </si>
  <si>
    <t xml:space="preserve">Contains the record layout of the trailer for a submitted file.
</t>
  </si>
  <si>
    <t xml:space="preserve">Contains the record layout for a Purchase and Sales record.
</t>
  </si>
  <si>
    <t xml:space="preserve">Contains the record layout for a Dividends Reinvestment record.
</t>
  </si>
  <si>
    <t xml:space="preserve">Contains the record layout for a ACAT Transfer Summary record.
</t>
  </si>
  <si>
    <t xml:space="preserve">Contains the record layout for a ACAT Transfer Detail record.
</t>
  </si>
  <si>
    <t xml:space="preserve">Contains the record layout for a Non ACAT-Internal Transfer Summary record.
</t>
  </si>
  <si>
    <t xml:space="preserve">Contains the record layout for a Non ACAT-Internal Transfer Detail record.
</t>
  </si>
  <si>
    <t xml:space="preserve">Contains the record layout for a Account Additions &amp; Withdrawals record.
</t>
  </si>
  <si>
    <t xml:space="preserve">Contains the record layout for a Margin Call record.
</t>
  </si>
  <si>
    <t xml:space="preserve">Contains the record layout for a Stock Record record.
</t>
  </si>
  <si>
    <t xml:space="preserve">Contains the record layout for a Securities Account Balance Summ record.
</t>
  </si>
  <si>
    <t xml:space="preserve">Contains the record layout for a Securities Account record.
</t>
  </si>
  <si>
    <t xml:space="preserve">Contains the record layout for a Securities Account Participant record.
</t>
  </si>
  <si>
    <t xml:space="preserve">Contains the record layout for a Securities Account Servicing Rep record.
</t>
  </si>
  <si>
    <t>Contains the record layout for a securities Account.</t>
  </si>
  <si>
    <t xml:space="preserve">Contains the record layout for a Security Reference record.
</t>
  </si>
  <si>
    <t>ACATS Transfer Summary</t>
  </si>
  <si>
    <t>ACATS Transfer Detail</t>
  </si>
  <si>
    <t>Non-ACATS and Internal Securities Transfer Summary</t>
  </si>
  <si>
    <t>Non-ACATS and Internal Securities Transfer Detail</t>
  </si>
  <si>
    <t>NonACATS-Internal Transfer Summ</t>
  </si>
  <si>
    <t>NonACATS-Internal Transfer Det</t>
  </si>
  <si>
    <t>Clarifications</t>
  </si>
  <si>
    <t>Allocation Category Summary</t>
  </si>
  <si>
    <t>#ACSM#</t>
  </si>
  <si>
    <t>ALLOCATION CATEGORY TYPE CODE</t>
  </si>
  <si>
    <t xml:space="preserve">Allowable Values:
L = Long
S = Short
B = Both (i.e., Long or Short)
U = Unallocated
X = Position to be Left Out of Allocation Process
</t>
  </si>
  <si>
    <t>(a) This segment applies to all securities accounts.</t>
  </si>
  <si>
    <t>(a) This segment applies to all securities accounts.
(b) DVP/RVP transfers will be included in the Purchase and Sales segment and, therefore, are not applicable to this segment.</t>
  </si>
  <si>
    <t xml:space="preserve">(a) This segment applies to all securities accounts.
(b) The following journal entries are in scope for this segment - ACH, Fed Wires, Checks, Cash equivalents like Money Order, Cashier’s Checks, Dividend payments, Interest Payments, Margin Interest, Managed Account Fees, Custodial fees, Other fees assessed to the account, Debit Card and Bill Pay, Loan repayment. </t>
  </si>
  <si>
    <t>(a) This data segment shall apply to all securities listed in other data segments.</t>
  </si>
  <si>
    <t xml:space="preserve">(a) This segment applies to all securities accounts.
(b) This data segment shall not include a unique key to identify a record.  </t>
  </si>
  <si>
    <t>Allocation Pair off Summary</t>
  </si>
  <si>
    <t>CHART OF ACCOUNTS CATEGORY DESCRIPTION</t>
  </si>
  <si>
    <t>ALLOCATION PAIR OFF SEQUENCE NUMBER</t>
  </si>
  <si>
    <t>ALLOCATION DESCRIPTION</t>
  </si>
  <si>
    <t>LONG ALLOCATION CODE</t>
  </si>
  <si>
    <t>SHORT ALLOCATION CODE</t>
  </si>
  <si>
    <t>Equivalent to AEP SADT file type.</t>
  </si>
  <si>
    <t>SHORT ALLOCATED MARKET VALUE AMOUNT</t>
  </si>
  <si>
    <t>SHORT ALLOCATED MARKET VALUE TYPE CODE</t>
  </si>
  <si>
    <t>LONG ALLOCATED VALUE AMOUNT</t>
  </si>
  <si>
    <t>LONG ALLOCATED VALUE TYPE CODE</t>
  </si>
  <si>
    <t>ALLOCATED QUANTITY</t>
  </si>
  <si>
    <t>#SRSEC# = Purchase and Sales Record Type.</t>
  </si>
  <si>
    <t xml:space="preserve">#SAS# = Securities Account Suitability Record Type.
</t>
  </si>
  <si>
    <r>
      <t xml:space="preserve">Element Definition 
</t>
    </r>
    <r>
      <rPr>
        <b/>
        <sz val="10"/>
        <color theme="0" tint="-0.14999847407452621"/>
        <rFont val="Calibri"/>
        <family val="2"/>
        <scheme val="minor"/>
      </rPr>
      <t>(from Data Dictionary Tab)</t>
    </r>
  </si>
  <si>
    <r>
      <t xml:space="preserve">Element Data Type
</t>
    </r>
    <r>
      <rPr>
        <b/>
        <sz val="10"/>
        <color theme="0" tint="-0.14999847407452621"/>
        <rFont val="Calibri"/>
        <family val="2"/>
        <scheme val="minor"/>
      </rPr>
      <t>(from Data Dictionary Tab)</t>
    </r>
  </si>
  <si>
    <t>To be provided if available at the time of submission.</t>
  </si>
  <si>
    <t>DTCC</t>
  </si>
  <si>
    <t>Depository Trust &amp; Clearing Corp.</t>
  </si>
  <si>
    <t>SETTLEMENT DATE LONG QUANTITY SUMMARY BY SECURITY</t>
  </si>
  <si>
    <t>SETTLEMENT DATE SHORT QUANTITY SUMMARY BY SECURITY</t>
  </si>
  <si>
    <t>TRADE DATE LONG QUANTITY SUMMARY BY SECURITY</t>
  </si>
  <si>
    <t>TRADE DATE SHORT QUANTITY SUMMARY BY SECURITY</t>
  </si>
  <si>
    <t>SETTLEMENT DATE LONG MARKET VALUE AMOUNT SUMMARY BY SECURITY</t>
  </si>
  <si>
    <t>SETTLEMENT DATE SHORT MARKET VALUE AMOUNT SUMMARY BY SECURITY</t>
  </si>
  <si>
    <t>TRADE DATE LONG MARKET VALUE AMOUNT SUMMARY BY SECURITY</t>
  </si>
  <si>
    <t>TRADE DATE SHORT MARKET VALUE AMOUNT SUMMARY BY SECURITY</t>
  </si>
  <si>
    <t>SEGREGATED QUANTITY REQUIRED SUMMARY BY SECURITY</t>
  </si>
  <si>
    <t>Bank of New York</t>
  </si>
  <si>
    <t>BNY</t>
  </si>
  <si>
    <t>CONTROL LOCATION CODE</t>
  </si>
  <si>
    <t xml:space="preserve">The account number or locate number within a control location.
</t>
  </si>
  <si>
    <t>To be provided if applicable at the time of submission.</t>
  </si>
  <si>
    <t>A chronological listing of the member’s cleared securities transactions reported on a trade date basis.  This data shall include security identifying information, securities account number, member and branch identifying information and transaction details (i.e., trade and settlement date, buy or sell indicators (including a designation for short sales), quantity, execution price, execution time, commissions, fees, markup/down, capacity, and solicited or unsolicited indicators).</t>
  </si>
  <si>
    <t xml:space="preserve">Information on the value of cash dividends used to purchase additional shares of the underlying security.  This data shall include the quantity and date the stock dividend was posted.
</t>
  </si>
  <si>
    <t>ALLOCATED QUANTITY SUMMARY BY SEQUENCE</t>
  </si>
  <si>
    <t>LONG ALLOCATED VALUE AMOUNT SUMMARY BY SEQUENCE</t>
  </si>
  <si>
    <t>SHORT ALLOCATED MARKET VALUE AMOUNT SUMMARY BY SEQUENCE</t>
  </si>
  <si>
    <t>(a) This segment applies to all securities accounts.
(b) If the commission percentage applied is calculated on a daily basis, and the rep file is provided on a monthly basis, then the commission percentage provided shall be as of the last day of the month.</t>
  </si>
  <si>
    <t>(a) This segment applies to all securities accounts and shall be a one-to-one relationship to Securities Account segment.</t>
  </si>
  <si>
    <t>ACCOUNT INVESTMENT TIME HORIZON DESCRIPTION</t>
  </si>
  <si>
    <t>OCC OPTION SYMBOL</t>
  </si>
  <si>
    <t xml:space="preserve">The priority order used by the member to pair-off security positions within the stock record in accordance with the provisions of SEA Rule 15c3-3a (Exhibit A). </t>
  </si>
  <si>
    <t>Control Location Code</t>
  </si>
  <si>
    <t>Account Registration Description</t>
  </si>
  <si>
    <t>Control Location Description</t>
  </si>
  <si>
    <t>Indicates if the account participant is related to a registered rep of another broker dealer firm.</t>
  </si>
  <si>
    <t xml:space="preserve">The amount borrowed from the member on margin plus interest on this loan amount, in order to purchase securities. 
</t>
  </si>
  <si>
    <t>Carrying or Clearing Member</t>
  </si>
  <si>
    <t>Customer</t>
  </si>
  <si>
    <t>Internal Securities Transfer</t>
  </si>
  <si>
    <t>NSCC</t>
  </si>
  <si>
    <t>Non-ACATS Transfer</t>
  </si>
  <si>
    <t xml:space="preserve">A member that carries customer or non-customer accounts or clears transactions.
</t>
  </si>
  <si>
    <t xml:space="preserve">A person other than a broker or dealer.
</t>
  </si>
  <si>
    <r>
      <t xml:space="preserve">A specified piece of data. For example, </t>
    </r>
    <r>
      <rPr>
        <i/>
        <sz val="10"/>
        <color theme="1"/>
        <rFont val="Calibri"/>
        <family val="2"/>
        <scheme val="minor"/>
      </rPr>
      <t>Account Number</t>
    </r>
    <r>
      <rPr>
        <sz val="10"/>
        <color theme="1"/>
        <rFont val="Calibri"/>
        <family val="2"/>
        <scheme val="minor"/>
      </rPr>
      <t xml:space="preserve"> is a data element that reflects the number or alphanumeric identifier assigned to a specific account.
</t>
    </r>
  </si>
  <si>
    <t xml:space="preserve">A transfer of assets between securities accounts held at a member.
</t>
  </si>
  <si>
    <r>
      <t>A</t>
    </r>
    <r>
      <rPr>
        <sz val="10"/>
        <color rgb="FF000000"/>
        <rFont val="Calibri"/>
        <family val="2"/>
        <scheme val="minor"/>
      </rPr>
      <t xml:space="preserve"> transfer of partial assets from a financial organization, or a transfer of assets from a member that is not a NSCC member (such as a bank, credit union, or mutual fund company).
</t>
    </r>
  </si>
  <si>
    <t xml:space="preserve">The National Securities Clearing Corporation.
</t>
  </si>
  <si>
    <r>
      <t>A</t>
    </r>
    <r>
      <rPr>
        <sz val="10"/>
        <color rgb="FF000000"/>
        <rFont val="Calibri"/>
        <family val="2"/>
        <scheme val="minor"/>
      </rPr>
      <t xml:space="preserve">n account as defined in SEA Rule 15c3-3(a)(14).
</t>
    </r>
  </si>
  <si>
    <t xml:space="preserve">Indicates if the account participant is related to an employee at the member.
</t>
  </si>
  <si>
    <t xml:space="preserve">Indicates if the account is authorized to operate under the discretion of the registered representative and/or investment advisor servicing the account pursuant to an advisory agreement.
</t>
  </si>
  <si>
    <t xml:space="preserve">Stated as four times maintenance margin excess based on the customer's daily total trading commitment
</t>
  </si>
  <si>
    <t xml:space="preserve">The total dollar value (i.e., total assets - total liabilities) of an account as of the previous business day's close, including the U.S. dollar value of any foreign security positions. This includes the net market value of all long and short positions less any outstanding debit balances and any amount required to cover short option positions that are in-the-money.
</t>
  </si>
  <si>
    <t xml:space="preserve">A type of fee that some funds charge their shareholders when they sell or redeem shares. Unlike a CDSC, a redemption fee is paid to the fund (not to a broker) and is typically used to defray fund costs associated with a shareholder's redemption. 
</t>
  </si>
  <si>
    <t xml:space="preserve">A unique reference number assigned to an original transaction or a group of related transactions in the Purchase and Sales data.
</t>
  </si>
  <si>
    <t xml:space="preserve">CRD Number of the member that is being introduced to the clearing firm through the intermediary introducing firm in a piggyback arrangement.
</t>
  </si>
  <si>
    <t xml:space="preserve">The multiplier used to determine the outstanding  principal of the transaction where the product of the quantity, valuation multiplier and execution price  will equal the principal amount. This element may include, for example, size of an options contract, the factor or multiple applied to fixed income products.
</t>
  </si>
  <si>
    <t xml:space="preserve">This element must contain numeric characters (0-9) only with no sign or decimal point. 
</t>
  </si>
  <si>
    <t>If ACTION TYPE = R or D, this element must be populated.</t>
  </si>
  <si>
    <t>If ACTION TYPE = 'N' this element shall be blank.</t>
  </si>
  <si>
    <t xml:space="preserve">If the requested data element is reflected on the member’s books and records it must be provided.
</t>
  </si>
  <si>
    <t xml:space="preserve">Allowable Values:
CASH - Cash
MARGIN - Margin
SHORT - Short
UNK – Unknown
</t>
  </si>
  <si>
    <t>Allowable Values:
Y = Yes
N = No
NA - Not Applicable</t>
  </si>
  <si>
    <t xml:space="preserve">Allowable Values:
Y = Yes
N = No
NA - Not Applicable
</t>
  </si>
  <si>
    <t>Allowable Values:
ATHRDPRSN = Authorized person
ACCTOWNR = Account Owner</t>
  </si>
  <si>
    <t xml:space="preserve">Required if FILE STATUS = REJECTED
Allowable Values:
ERROR = Error exception
WARNING = Warning Exception
</t>
  </si>
  <si>
    <t xml:space="preserve">Allowable Values:
ACCEPTED
REJECTED
</t>
  </si>
  <si>
    <t xml:space="preserve">Allowable Values:
ERROR Error exception
WARNING Warning Exception
</t>
  </si>
  <si>
    <t xml:space="preserve">This element must contain all numeric characters (0-9) and a decimal point (“.”). The decimal is optional only where the value is a whole number. Positive or absolute values may be represented without a sign (+). Negative values, where permissible, should be signed (-). Value shall not be rounded or truncated.
</t>
  </si>
  <si>
    <t>POSITION MARKET VALUE AMOUNT</t>
  </si>
  <si>
    <t>LONG ALLOCATED PRICE</t>
  </si>
  <si>
    <t>SHORT ALLOCATED PRICE</t>
  </si>
  <si>
    <t>(a) This segment applies to all security positions that are to be allocated by the member.</t>
  </si>
  <si>
    <t>(a) This segment applies to all security positions that have been processed in the member's allocation pair-off process.</t>
  </si>
  <si>
    <t>SETTLEMENT DATE LONG QUANTITY SUMMARY BY ALLOCATION CODE</t>
  </si>
  <si>
    <t>SETTLEMENT DATE SHORT QUANTITY SUMMARY BY ALLOCATION CODE</t>
  </si>
  <si>
    <t>SETTLEMENT DATE LONG MARKET VALUE AMOUNT SUMMARY BY ALLOCATION CODE</t>
  </si>
  <si>
    <t>SETTLEMENT DATE SHORT MARKET VALUE AMOUNT SUMMARY BY ALLOCATION CODE</t>
  </si>
  <si>
    <t>SETTLEMENT DATE LONG QUANTITY AVAILABLE TO BE ALLOCATED</t>
  </si>
  <si>
    <t>SETTLEMENT DATE SHORT QUANTITY AVAILABLE TO BE ALLOCATED</t>
  </si>
  <si>
    <t>HOUSEHOLD GROUP IDENTIFIER</t>
  </si>
  <si>
    <t xml:space="preserve">#SAB# = Securities Account Balance Record Type.
</t>
  </si>
  <si>
    <t>REGISTERED REP INTERNAL IDENTIFIER AT TIME OF ORDER ENTRY</t>
  </si>
  <si>
    <t>STEP IN FLAG</t>
  </si>
  <si>
    <t>STEP OUT TRADE FIRM MPID</t>
  </si>
  <si>
    <t>STEP IN TRADE FIRM MPID</t>
  </si>
  <si>
    <t>CONTROL LOCATION DESCRIPTION</t>
  </si>
  <si>
    <t xml:space="preserve">Allowable Values:
S = Solicited
U = Unsolicited
NA = Not Applicable
</t>
  </si>
  <si>
    <t xml:space="preserve">Allowable Values:
P = Principal
A = Agency
R = Riskless Principal
M = Mixed Capacity
NA = Not Applicable
</t>
  </si>
  <si>
    <t xml:space="preserve">Allowable Values:
Y = Yes – it is a when-issued trade
N = No - it is not a when-issued trade
NA = Not Applicable
</t>
  </si>
  <si>
    <t xml:space="preserve">Allowable Values:
Y= Yes, transaction is a Step out
N = No, transaction is not a step out
NA = Not Applicable
</t>
  </si>
  <si>
    <t>If STEP OUT FLAG = 'Y', this element shall be required.</t>
  </si>
  <si>
    <t>If STEP IN FLAG = 'Y', this element shall be required.</t>
  </si>
  <si>
    <t xml:space="preserve">If SERVICE CHARGE is assessed to the transaction, as part of the normal business process and is available on the member's books and records, this element shall be required.
Absolute value shall be provided
</t>
  </si>
  <si>
    <t xml:space="preserve">Allowable Values:
Y = Manually
N = System Calculated
NA = Not Applicable
</t>
  </si>
  <si>
    <t xml:space="preserve">Allowable Values:
N = New
CR= Corrected
CN = Canceled
</t>
  </si>
  <si>
    <t xml:space="preserve">If the SECURITY REFERENCE.PRODUCT TYPE CODE is ('INVESTMENT_COMPANY_PRODUCT_OPEN_END_FUND') and this element is part of the normal business process and is available on the member's books and records , this element shall be required.
Absolute value to be provided.
</t>
  </si>
  <si>
    <t xml:space="preserve">Allowable Values:
COD = Cash On Delivery
CASH = Cash
MARGIN = Margin
SHORT = Short
SPECIAL_SUBS = Special Subs
ARBITRAGE = Arbitrage
</t>
  </si>
  <si>
    <t xml:space="preserve">#PAS# = Purchase and Sales Record Type.
</t>
  </si>
  <si>
    <t xml:space="preserve">If the SECURITY REFERENCE.PRODUCT TYPE CODE is ('INVESTMENT_COMPANY_PRODUCT_OPEN_END_FUND') and this element is part of the normal business process and is available on the member's books and records , this element shall be required.
Format is yyyyMMdd.
</t>
  </si>
  <si>
    <t xml:space="preserve">If the SECURITY REFERENCE.PRODUCT TYPE CODE is ('INVESTMENT_COMPANY_PRODUCT_OPEN_END_FUND') and this element is part of the normal business process and is available on the member's books and records , this element shall be required.
Absolute value shall be provided.
</t>
  </si>
  <si>
    <t>If the SECURITY REFERENCE.PRODUCT TYPE CODE is ('INVESTMENT_COMPANY_PRODUCT_OPEN_END_FUND') and this element is part of the normal business process and is available on the member's books and records , this element shall be required.
Absolute value shall be provided.</t>
  </si>
  <si>
    <t xml:space="preserve">
</t>
  </si>
  <si>
    <t xml:space="preserve">Format is yyyyMMdd.
</t>
  </si>
  <si>
    <t>DIVIDEND PAYABLE DATE</t>
  </si>
  <si>
    <t xml:space="preserve">This element shall be equal to the number of business days between TRANSFER DATE and TRANSFER REQUEST RECEIPT DATE.
</t>
  </si>
  <si>
    <t xml:space="preserve">This element represents the ACAT settlement date.
</t>
  </si>
  <si>
    <t xml:space="preserve">The distinct ACAT/NSCC identification number assigned to the transfer
</t>
  </si>
  <si>
    <t xml:space="preserve">If not applicable, provide a value of 1.
</t>
  </si>
  <si>
    <t xml:space="preserve">The NON ACATS INTERNAL TRANSFER DETAILS.TRANSFER IDENTIFIER should match NON ACATS INTERNAL TRANSFER SUMMARY.TRANSFER IDENTIFIER for the DATA AS OF DATE, ACCOUNT NUMBER, INTERNAL CLIENT FIRM IDENTIFIER and CLIENT FIRM CRD NUMBER combination.
</t>
  </si>
  <si>
    <t xml:space="preserve">Allowable Values:
ACATIN = Incoming ACAT
ACATOUT = Outgoing ACAT
</t>
  </si>
  <si>
    <t xml:space="preserve">Allowable Values:
CASH = Cash
MARGIN = Margin
SHORT = Short
UNK – Unknown
</t>
  </si>
  <si>
    <t xml:space="preserve">Allowable Values: 
FUL = Full Transfer
PTR = Partial transfer Receiver Initiated
PTD = Partial Transfer Deliverer Initiated
PTF = Position Transfer Fund(mutual fund ownership transfer from brokerage to fund)
RCL = Reclaim
MFC = Mutual Fund Cleanup 
RCR = Residual Credit
FRV = Fail reversal
</t>
  </si>
  <si>
    <t xml:space="preserve">Allowable Values:
NONACATIN = Incoming Non=ACAT transfer
NONACATOUT = Outgoing Non=ACAT transfer
INTLIN = Incoming Internal Transfer
INTLOUT = Outgoing Internal Transfer
DWACIN = Incoming DWAC (Deposit/Withdrawal at Custodian)
DWACOUT = Outgoing DWAC (Deposit/Withdrawal at Custodian)
DRS_DRIP = DRS /DRIP
FOP = Free Of Payment
</t>
  </si>
  <si>
    <t xml:space="preserve">Allowable Values:
IN = Incoming
OUT = Outgoing
</t>
  </si>
  <si>
    <t xml:space="preserve">#AAWL# = Account Additions &amp; Withdrawals  Record Type.
</t>
  </si>
  <si>
    <t xml:space="preserve">Allowable Values:
A = security was priced from an automated pricing system; 
M = security price was unavailable from automated pricing services and price was entered manually (e.g., from trader's desk).
</t>
  </si>
  <si>
    <t xml:space="preserve">(a) This segment applies to all securities accounts.
(b) In the case of an omnibus account the segment shall represent all of the dividend reinvestment transactions within the account. If the subaccounts are known and are introduced or self-clear securities accounts, then the dividends reinvestment transactions in these subaccounts are expected.
</t>
  </si>
  <si>
    <t xml:space="preserve">(a) This segment applies to all securities accounts.
(b) SEC rule - SEA Rule 17a-3(a)(5) - Definition: A securities record or ledger reflecting separately for each security as of the clearance dates all “long” or “short” positions (including securities in safekeeping and securities that are the subjects of repurchase or reverse repurchase agreements) carried by such member, broker or dealer for its account or for the account of its customers or partners or others and showing the location of all securities long and the offsetting position to all securities short, including long security count differences and short security count differences classified by the date of the physical count and verification in which they were discovered, and in all cases the name or designation of the account in which each position is carried.
</t>
  </si>
  <si>
    <t>Allowable Values:
Y = Yes
N = No
NA = Not Applicable</t>
  </si>
  <si>
    <t xml:space="preserve">The date that the account was closed by the account owner or member.
</t>
  </si>
  <si>
    <t xml:space="preserve">Minimum amount of equity that must be maintained in the margin account by an investor, as defined by Regulation – T requirements, which is 50% of equity for all marginable securities.
</t>
  </si>
  <si>
    <t xml:space="preserve">Minimum amount of equity of all marginable securities, which must be maintained in the margin account by an investor as defined by the member. This is generally greater than the maintenance requirement.
</t>
  </si>
  <si>
    <t xml:space="preserve">Minimum amount of equity that must be maintained in the margin account by an investor, as defined by FINRA requirements, which is 25% of equity for all marginable securities.
</t>
  </si>
  <si>
    <t xml:space="preserve">Indicates if the account is part of a group of accounts combined under a single margin relationship.
</t>
  </si>
  <si>
    <t xml:space="preserve">The date that the account was opened and authorized for business by the account owner.
</t>
  </si>
  <si>
    <t xml:space="preserve">The birth year of the youngest account owner participant on the account.
</t>
  </si>
  <si>
    <t xml:space="preserve">The amount by which assets exceed liabilities (excluding primary residence) as reported by the account owner.
</t>
  </si>
  <si>
    <t xml:space="preserve">If the account participant is a natural person, this element defines the country associated with the account participant's  primary residence.
If the account participant is a non-natural person (i.e., an entity) this element defines the country associated with the entity’ s legal address.
</t>
  </si>
  <si>
    <t xml:space="preserve">Indicates if the account participant or control person is a natural person or a non-natural person (i.e., entity).
</t>
  </si>
  <si>
    <t xml:space="preserve">Country associated with the account participant's primary country of citizenship.
</t>
  </si>
  <si>
    <t xml:space="preserve">Identifies the type of account for tax and legal purposes.
</t>
  </si>
  <si>
    <t xml:space="preserve">Identifies if the account is serviced by a rep group or pool.
</t>
  </si>
  <si>
    <t xml:space="preserve">Accrued interest is the amount which has been earned since the last coupon payment on a fixed income product. If the fixed income product has not expired or the next payment is not yet due, the owner of the fixed income product has not officially received the money.
</t>
  </si>
  <si>
    <t xml:space="preserve">Action to be taken by FINRA on the specified record.
</t>
  </si>
  <si>
    <t xml:space="preserve">Indicates if the account is an affiliate broker-dealer account or a non-affiliate broker-dealer account based on SEA Rule 15c3-3.
</t>
  </si>
  <si>
    <t xml:space="preserve">The member's unique identifier for the allocation category, used in its Reserve Formula Allocation. 
</t>
  </si>
  <si>
    <t xml:space="preserve">The member's description for the allocation category, used in its Reserve Formula Allocation (e.g., "Firm Short", "Firm Long", "DVP Long", "RVP Short").
</t>
  </si>
  <si>
    <t xml:space="preserve">The unique number that defines the priority order in which the allocation pair off step is executed by the member.
</t>
  </si>
  <si>
    <t xml:space="preserve">Indicates if the customer trade is a result of an average price transaction.
</t>
  </si>
  <si>
    <t xml:space="preserve">Branch CRD Number for the internal branch identifier.
</t>
  </si>
  <si>
    <t xml:space="preserve">Used to identify the transaction with characteristics of "buy" or "sell".
</t>
  </si>
  <si>
    <t xml:space="preserve">The dollar amount in cash (includes money market sweeps and bank deposits if any) held in an account or owed by a customer. If owed by the customer, this shall be the margin account debit balance (i.e., the amount borrowed from the member on margin).
</t>
  </si>
  <si>
    <t xml:space="preserve">The member-defined Chart of Accounts description for the account number specified in this record (e.g., "010 - Dividends", "098-6 - Stock Borrow", "105 Employee Accounts").
</t>
  </si>
  <si>
    <t xml:space="preserve">CRD Number of the clearing member. Clearing Firm may be the same as the Submitting Organization and/or the Client Firm.
</t>
  </si>
  <si>
    <t xml:space="preserve">Indicates that revenue generated from the account is based on the number of trades made or the amount of assets sold to the client.
</t>
  </si>
  <si>
    <t xml:space="preserve">This is the amount charged by broker or agent on a per trade basis.
</t>
  </si>
  <si>
    <t xml:space="preserve">Flag to indicate whether the commission was entered manually or system-calculated.
</t>
  </si>
  <si>
    <t xml:space="preserve">Funds that use brokers to sell their shares typically compensate the brokers. Funds may do this by imposing a fee on investors, known as a "sales load" (or "sales charge"), which is paid to the selling brokers. Investors pay sales load  when they redeem fund shares (i.e., sell their shares back to the fund).  The amount of this type of charge/load will depend on how long the investor holds his or her shares and typically decreases to zero if the investor holds his or her shares long enough.
</t>
  </si>
  <si>
    <t xml:space="preserve">The CRD Number of the contra broker (i.e., receiver or deliverer). In case of an incoming transfer, this shall be the Broker CRD Number of the deliverer.  In the case of an outgoing transfer, this shall be the Broker CRD Number of the receiver.
</t>
  </si>
  <si>
    <t xml:space="preserve">The NSCC ID of the contra broker (i.e., receiver or deliverer). In case of an incoming transfer, this shall be the Broker NSCC ID of the deliverer.  In the case of an outgoing transfer, this shall be the Broker NSCC ID of the receiver.
</t>
  </si>
  <si>
    <t xml:space="preserve">Indicates if the account participant or control person is a senior officer, director or 10% or more shareholder of a public company.
</t>
  </si>
  <si>
    <t xml:space="preserve">Contains the CUSIP or TBA CUSIP identifier or CINS number associated with the issue.
</t>
  </si>
  <si>
    <t xml:space="preserve">Effective date of data.
</t>
  </si>
  <si>
    <t xml:space="preserve">Indicates if the trade was carried out at the discretion of the servicing registered representative.
</t>
  </si>
  <si>
    <t xml:space="preserve">Indicates the date the stock dividend was payable.
</t>
  </si>
  <si>
    <t xml:space="preserve">Indicates the purchase of new shares as a result of a cash dividend.
</t>
  </si>
  <si>
    <t xml:space="preserve">Indicates if the third party on the transaction has a domestic address or an international address.
</t>
  </si>
  <si>
    <t xml:space="preserve">Indicates if the account is held by an employee of the member.
</t>
  </si>
  <si>
    <t xml:space="preserve">Code identifying the error or warning found with the submitted file.
</t>
  </si>
  <si>
    <t xml:space="preserve">Description of the error or warning found with the submitted file.
</t>
  </si>
  <si>
    <t xml:space="preserve">Indicates the type of feedback being provided, either an error or a warning.
</t>
  </si>
  <si>
    <t xml:space="preserve">The rate at which the currency was converted to USD.
</t>
  </si>
  <si>
    <t xml:space="preserve">Price per unit of security at which the transaction was executed. This also represents the Net Asset Value (NAV) for  mutual funds.
</t>
  </si>
  <si>
    <t xml:space="preserve">The time the transaction was executed.
</t>
  </si>
  <si>
    <t xml:space="preserve">Pass through exchange fees collected by OCC clearing members on behalf of US option exchanges to help offset costs relating to the supervision and regulation of the options market.
</t>
  </si>
  <si>
    <t xml:space="preserve">Sum of other fees that a member charges to the customer on a transaction.
</t>
  </si>
  <si>
    <t xml:space="preserve">Self-Regulatory Organizations must pay transaction fees to the SEC based on the volume of securities that are sold on their markets. These fees recover costs incurred by the government, including the SEC, for supervising and regulating the securities markets and securities professionals.
</t>
  </si>
  <si>
    <t xml:space="preserve">The fee that a member charges the customer for postage and handling associated with processing customer confirmations and other hard copy notifications.
</t>
  </si>
  <si>
    <t xml:space="preserve">This identifies if the feedback relates to an entire record or to a specific element.
</t>
  </si>
  <si>
    <t xml:space="preserve">If the feedback relates to a particular field, this identifies the specific by Element Sequence Number.
</t>
  </si>
  <si>
    <t xml:space="preserve">Results of the validation of the submitted file.
</t>
  </si>
  <si>
    <t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t>
  </si>
  <si>
    <t xml:space="preserve">Indicates the primary MPID of the firm originating the trade, in a step in scenario.
</t>
  </si>
  <si>
    <t xml:space="preserve">Account number or identifier for the group, if eligible per the member's definition of grouping accounts, where the member has a process to group accounts based on matches of specific information in account registration, for statement purposes.
</t>
  </si>
  <si>
    <t xml:space="preserve">Internal identifier of the branch office or line of business associated with the account 
</t>
  </si>
  <si>
    <t xml:space="preserve">Unique identifier assigned to the security in the member's security master. If the internal unique identifier is the same as the CUSIP, provide the CUSIP. If the unique identifier is a system-generated number provide that value.
</t>
  </si>
  <si>
    <t xml:space="preserve">This field designates the ISIN assigned to this security.
</t>
  </si>
  <si>
    <t xml:space="preserve">Indicates the CRD Number of the joint back office arrangement broker-dealer participant.
</t>
  </si>
  <si>
    <t xml:space="preserve">Settlement date of the last movement for this security within account.
</t>
  </si>
  <si>
    <t xml:space="preserve">Trade date of the last movement for this security within the account. 
</t>
  </si>
  <si>
    <t xml:space="preserve">The date of the Letter of Intent.
</t>
  </si>
  <si>
    <t xml:space="preserve">Line number of original submitted file.
</t>
  </si>
  <si>
    <t xml:space="preserve">The long market or contract price used by the member to when allocating this position in the allocation pair-off process.
</t>
  </si>
  <si>
    <t xml:space="preserve">The long market and/or contract value of the security, expressed in USD equivalent, allocated during the pair off step (i.e., sequence).
</t>
  </si>
  <si>
    <t xml:space="preserve">The total long market and/or contract value across all securities, expressed in USD equivalent, allocated during the pair-off step (i.e., sequence).
</t>
  </si>
  <si>
    <t xml:space="preserve">Indicates if the LONG ALLOCATED MARKET VALUE AMOUNT contains market or contract values. 
</t>
  </si>
  <si>
    <t xml:space="preserve">The allocation code used by the member to identify a grouping of long stock record positions for a given sequence in the allocation pair off process.
</t>
  </si>
  <si>
    <t xml:space="preserve">The amount in excess of the house maintenance requirement amount, which can be used to purchase fully marginable securities without generating a margin call.
</t>
  </si>
  <si>
    <t xml:space="preserve">Amount available in a margin account to purchase securities without adding additional money.
</t>
  </si>
  <si>
    <t xml:space="preserve">The dollar amount an investor has to deposit into his/her margin account, to bring the balance back up to the prescribed maintenance requirement amount, for the specific call.
</t>
  </si>
  <si>
    <t xml:space="preserve">The date the margin call occurred.
</t>
  </si>
  <si>
    <t xml:space="preserve">A margin call is a brokers’ demand of an investor, who has the privilege to trade on margin, to deposit additional resources (cash or securities) in order to bring the balance back up to the minimum maintenance requirement. The maintenance call type can be as prescribed by the member (House), Maintenance, or as prescribed by Reg-T (Fed), or as prescribed by FINRA Day Trading Rules (Day Trade).
</t>
  </si>
  <si>
    <t xml:space="preserve">Indicates if the account is subject to Reg-T margin requirements or Portfolio margin requirements
</t>
  </si>
  <si>
    <t xml:space="preserve">The date the margin call was settled.
</t>
  </si>
  <si>
    <t xml:space="preserve">The dollar denominated value of the assets, expressed in USD equivalent, held in the  account that was transferred and settled in the reporting period.
</t>
  </si>
  <si>
    <t xml:space="preserve">Units of quantity held in the account.  Can include Fractional quantities if applicable.
</t>
  </si>
  <si>
    <t xml:space="preserve">Identifies if the position is held in Cash, Margin, etc.
</t>
  </si>
  <si>
    <t xml:space="preserve">The multiplier used to determine the outstanding market value of the position where the product of the quantity, valuation multiplier and  market price  will equal the market value. This element may include, for example, size of an options contract, the factor or multiplier applied to fixed income products.
</t>
  </si>
  <si>
    <t xml:space="preserve">The value of the trade excluding the effect of commission and fees.
</t>
  </si>
  <si>
    <t xml:space="preserve">The number of days the request took to settle from the transfer receipt date.
</t>
  </si>
  <si>
    <t xml:space="preserve">The valid OCC symbol for an option.
</t>
  </si>
  <si>
    <t xml:space="preserve">Indicates the total amount associated with each transaction including the effect of commissions and fees.
</t>
  </si>
  <si>
    <t xml:space="preserve">The product class indicating the mutual funds applicable fee structure.
</t>
  </si>
  <si>
    <t xml:space="preserve">Difference between the firm and customer price on a principal trade.
</t>
  </si>
  <si>
    <t xml:space="preserve">Indicates how the pricing for this security was derived. 
</t>
  </si>
  <si>
    <t xml:space="preserve">The market price of the security as of close of business.
</t>
  </si>
  <si>
    <t xml:space="preserve">Indicates the type of security traded on the transaction.
</t>
  </si>
  <si>
    <t xml:space="preserve">Count of records in the file.
</t>
  </si>
  <si>
    <t xml:space="preserve">CARDS Record Type.
</t>
  </si>
  <si>
    <t xml:space="preserve">Unique number assigned to the registered representative by the CRD system during the registration process.
</t>
  </si>
  <si>
    <t xml:space="preserve">Identifier for the  individual registered representative or representative group on record for the securities account.
</t>
  </si>
  <si>
    <t xml:space="preserve">If the servicing rep is an individual, then the individual internal representative identifier shall be provided.
If the servicing rep identifier belongs to a group or pool, then the group's internal representative identifier, shall be provided.
</t>
  </si>
  <si>
    <t xml:space="preserve">Indicates if the withdrawal is due to a required minimum distribution per IRS rules.
</t>
  </si>
  <si>
    <t xml:space="preserve">Adding the value of shares already owned to the amount of a new purchase.
</t>
  </si>
  <si>
    <t xml:space="preserve">A flag indicating that the security is either a restricted security or a control security as defined by SEC Rule 144.
</t>
  </si>
  <si>
    <t xml:space="preserve">The netted dollar value of all priced securities in the underlying position account types, equal to the long market value minus the short market value, based on trade date exclusive of cash and cash equivalents.
</t>
  </si>
  <si>
    <t xml:space="preserve">The description of the security.
</t>
  </si>
  <si>
    <t xml:space="preserve">The universal symbol for the security.
</t>
  </si>
  <si>
    <t xml:space="preserve">Designates the Issue Identifier as a SEDOL.
</t>
  </si>
  <si>
    <t xml:space="preserve">The number of shares required to be segregated for each account holding this security, pursuant to SEA Rule 15c3-3 (i.e., segregation instructions for fully paid and excess margin securities).  This element may contain fractional quantities.
</t>
  </si>
  <si>
    <t xml:space="preserve">The number of shares required to be segregated across all accounts holding this security, pursuant to SEA Rule 15c3-3 (i.e., segregation instructions for fully paid and excess margin securities). This element may contain fractional quantities.
</t>
  </si>
  <si>
    <t xml:space="preserve">Indicates if the account is managed by the investor.
</t>
  </si>
  <si>
    <t xml:space="preserve">The day on which transfer of cash or assets is completed after a trade is executed.
</t>
  </si>
  <si>
    <t xml:space="preserve">Indicates the primary MPID of the firm receiving the trade in a step out scenario
</t>
  </si>
  <si>
    <t xml:space="preserve">Indicates if the trade is a recepient of a step out
</t>
  </si>
  <si>
    <t xml:space="preserve">A description of the type of transfer (e.g., Full, Residual, Partial, Reclaim, Mutual Fund Cleanup).
</t>
  </si>
  <si>
    <t xml:space="preserve">The date the transfer request was received in "good order" or "good form" by the firm.
</t>
  </si>
  <si>
    <t xml:space="preserve">The method of transfer for Non-ACAT transfers and internal transfers within a firm (e.g., journal entries for the transfers between accounts).
</t>
  </si>
  <si>
    <t xml:space="preserve">The method of transfer. From a receiver's perspective, reported as ACATIN and from the deliverer's perspective, reported as an ACATOUT.
</t>
  </si>
  <si>
    <t xml:space="preserve">The distinct identification number for each transfer, assigned by the member in the system of record.
</t>
  </si>
  <si>
    <t xml:space="preserve">The date the transfer was settled and closed.
</t>
  </si>
  <si>
    <t xml:space="preserve">The account number of the contra account (i.e., receiver or deliverer). In case of an incoming transfer, this shall be the account number of the deliverer.  In the case of an outgoing transfer, this shall be the account number of the receiver.
</t>
  </si>
  <si>
    <t xml:space="preserve">Units of quantity as entered on the transaction. This element may contain fractional quantities.
</t>
  </si>
  <si>
    <t xml:space="preserve">Unique identification number assigned to the transaction in the system of Record.
</t>
  </si>
  <si>
    <t xml:space="preserve">Indicates If the transfer is debit or credit.
</t>
  </si>
  <si>
    <t xml:space="preserve">The date the transaction was posted.
</t>
  </si>
  <si>
    <t xml:space="preserve">The capacity in which the market maker executed the trade. 
</t>
  </si>
  <si>
    <t xml:space="preserve">The sum of all short positions for the security across all accounts on trade date. This element shall include positions traded but not yet settled. This element may contain fractional quantities.
</t>
  </si>
  <si>
    <t xml:space="preserve">The sum of all short positions for the security in this account on trade date.  This element shall include positions traded but not yet settled. This element may contain fractional quantities.
</t>
  </si>
  <si>
    <t xml:space="preserve">The short market value of the security, expressed in USD equivalent, in this account on trade date.  This element shall include positions traded but not yet settled.
</t>
  </si>
  <si>
    <t xml:space="preserve">The sum of all long positions for the security across all accounts on trade date. This element shall include positions traded but not yet settled. This element may contain fractional quantities.
</t>
  </si>
  <si>
    <t xml:space="preserve">The sum of all long positions for the security in this account on trade date. This element shall include positions traded but not yet settled. This element may contain fractional quantities.
</t>
  </si>
  <si>
    <t xml:space="preserve">The long market value of the security, expressed in USD equivalent, in this account on trade date.  This element shall include positions traded but not yet settled.
</t>
  </si>
  <si>
    <t xml:space="preserve">The date the transaction was executed.
</t>
  </si>
  <si>
    <t xml:space="preserve">Indicates that trade is not executed by the firm but is cleared through the firm. in case of sponsored access, trade away is applicable in cases where the sponsoring member clears the sponsored participant’s transactions
</t>
  </si>
  <si>
    <t xml:space="preserve">Trades that are executed in automated manner, without manual intervention,  based on standing instructions from the investor (e.g., Systematic Withdrawal Plan (SWP), Periodic Investment Plan (PIP).
</t>
  </si>
  <si>
    <t xml:space="preserve">An indicator identifying the position held as a sweep to provide funds to the account for trading purposes(e.g., sweep to money market or sweep to bank).
</t>
  </si>
  <si>
    <t xml:space="preserve">Unique ID for the Submitting Organization.
</t>
  </si>
  <si>
    <t xml:space="preserve">Unique name of the file as submitted by the Submitting Organization.
</t>
  </si>
  <si>
    <t xml:space="preserve">Indicates if the trade is a step out.
</t>
  </si>
  <si>
    <t xml:space="preserve">CARDS Specification Version ID (e.g., 1.0)
</t>
  </si>
  <si>
    <t xml:space="preserve">Indicates whether the trade was solicited, or not solicited, or was performed by discretion of the market maker.
</t>
  </si>
  <si>
    <t xml:space="preserve">The allocation code used by the member to identify a grouping of short stock record positions for a given sequence in the allocation pair off process.
</t>
  </si>
  <si>
    <t xml:space="preserve">Indicates if the SHORT ALLOCATED MARKET VALUE AMOUNT contains market or contract values. 
</t>
  </si>
  <si>
    <t xml:space="preserve">The total short market and/or contract value across all securities, expressed in USD equivalent, allocated during the pair off step (i.e., sequence).
</t>
  </si>
  <si>
    <t xml:space="preserve">The short market and/or contract value of the security, expressed in USD equivalent, allocated during the pair off step (i.e., sequence).
</t>
  </si>
  <si>
    <t xml:space="preserve">The sum of all short positions for the security across all accounts on settlement date. This element shall include only settled positions. This element may contain fractional quantities.
</t>
  </si>
  <si>
    <t xml:space="preserve">The sum of short quantity on settlement date, aggregated across all securities and accounts, assigned to this allocation code.
</t>
  </si>
  <si>
    <t xml:space="preserve">The settlement date quantity not-yet-allocated or available-to-be-allocated for the combination of security and short allocation code upon entry to this pair off step (i.e., sequence). 
</t>
  </si>
  <si>
    <t xml:space="preserve">The sum of all short positions for the security in this account on settlement date.  This element shall include only settled positions. This element may contain fractional quantities.
</t>
  </si>
  <si>
    <t xml:space="preserve">The total short market value of the security, expressed in USD equivalent, across all accounts on settlement date. This element shall include only settled positions.
</t>
  </si>
  <si>
    <t xml:space="preserve">The short market value amount of the security, expressed in USD equivalent, in this account on settlement date. This element shall include only settled positions.
</t>
  </si>
  <si>
    <t xml:space="preserve">The sum of all long positions for the security across all accounts on settlement date. This element shall include only settled positions. This element may contain fractional quantities.
</t>
  </si>
  <si>
    <t xml:space="preserve">The sum of long quantity on settlement date, aggregated across all securities and accounts, assigned to this allocation code.
</t>
  </si>
  <si>
    <t xml:space="preserve">The settlement date quantity not-yet-allocated or available-to-be-allocated for the combination of security and long allocation code upon entry to this pair off step (i.e., sequence). 
</t>
  </si>
  <si>
    <t xml:space="preserve">The sum of all long positions for the security in this account on settlement date.  This element shall include only settled positions. This element may contain fractional quantities.
</t>
  </si>
  <si>
    <t xml:space="preserve">The total long market value of the security, expressed in USD equivalent, across all accounts on settlement date. This element shall include only settled positions.
</t>
  </si>
  <si>
    <t xml:space="preserve">The long market value of  the security, expressed in USD equivalent, in this account on settlement date. This element shall include only settled positions.
</t>
  </si>
  <si>
    <t xml:space="preserve">Allowable Values:
Y= Yes
N = No.
NA = Not Applicable
</t>
  </si>
  <si>
    <t xml:space="preserve">
</t>
  </si>
  <si>
    <t xml:space="preserve">
</t>
  </si>
  <si>
    <t xml:space="preserve">
</t>
  </si>
  <si>
    <t xml:space="preserve">Allowable Values:
Y = Yes, Affiliate Broker Dealer Account
N = No, Non Affiliate Broker Dealer Account
NA - Not Applicable
</t>
  </si>
  <si>
    <t xml:space="preserve">Allowable Values:
CVRDCALL = Level 1 - Covered Call
LONGPRTCTVPUT = Level2 - Long Protective Puts
LONGCALLPUT = Level3 - Long call/put
SPREAD = Level4 - Spreads
UNCVRDNAKED = Level5 - Uncovered or Naked
ALLOPTNLEVEL = Covers all option levels
NA = Not Applicable
</t>
  </si>
  <si>
    <t>If PIGGYBACK ARRANGEMENT FLAG is set to 'Y', this element shall be required.</t>
  </si>
  <si>
    <t>LEGAL ENTITY FLAG</t>
  </si>
  <si>
    <t xml:space="preserve">Allowable Values:
Y = Yes, Account is a legal entity  
N = No, Account is not a legal entity 
</t>
  </si>
  <si>
    <t xml:space="preserve">Indicates if the account is a legal entity
</t>
  </si>
  <si>
    <t>NONCSTMR</t>
  </si>
  <si>
    <t>NONCSTMRPAB</t>
  </si>
  <si>
    <t>CSTMR</t>
  </si>
  <si>
    <t>The ACCOUNT NUMBER provided shall exist in SECURITIES ACCOUNT.</t>
  </si>
  <si>
    <t xml:space="preserve">If SECURITIES ACCOUNT SUITABILITY.SELF DIRECTED FLAG = 'N', this element shall be required.
</t>
  </si>
  <si>
    <t>If the registered rep at time of order entry is the same as the registered rep on record, this element shall be the same as the REGISTERED REP INTERNAL IDENTIFIER ON RECORD.
The firm originating a step out will report the rep or rep group at the time the order was executed.
The firm receiving a step out will report the rep or rep group receiving the order.</t>
  </si>
  <si>
    <t xml:space="preserve">if SECURITIES ACCOUNT SUITABILITY.SELF DIRECTED FLAG = 'N', this element shall be required.
</t>
  </si>
  <si>
    <t>The firm receiving a step out will report the rep or rep group receiving the order.</t>
  </si>
  <si>
    <t xml:space="preserve">If the SECURITY REFERENCE.PRODUCT TYPE CODE is 'DERIVATIVE_OPTION', the allowable values shall be:
BO = Buy to Open
BC = Buy to close
SO - Sell to Open
SC = Sell to Close
For all other SECURITY REFERENCE.PRODUCT TYPE CODEs,  the allowable values shall be:
B = Buy
S = Sell
</t>
  </si>
  <si>
    <t xml:space="preserve">If this element is part of the member's normal business process and is available on the member's books and records, this element shall be required.
Time must be in Eastern Time, and must include two digit hours in 24 hour format, two digits minutes, two digit seconds and three digit milliseconds as HHmmssSSS. If milliseconds are not available, 000 to be provided.
</t>
  </si>
  <si>
    <t>0.00 is an acceptable value when the condition is met.
Blank is an acceptable value when the condition is not met.</t>
  </si>
  <si>
    <t xml:space="preserve">If TRANSACTION CAPACITY CODE = 'A' (Agency)
Or SECURITY REFERENCE.PRODUCT TYPE CODE in ('INVESTMENT_COMPANY_PRODUCT_CLOSED_END_FUND',  
'INVESTMENT_COMPANY_PRODUCT_ETF', 'INVESTMENT_COMPANY_PRODUCT_OPEN_END_FUND', 'INVESTMENT_COMPANY_PRODUCT_UIT'),  this element shall be required.
Absolute value shall be provided.
</t>
  </si>
  <si>
    <t xml:space="preserve">If  TRANSACTION CAPACITY CODE In ( 'R', 'P')
And SECURITY REFERENCE.PRODUCT TYPE CODE in ('EQUITY_PRIVATE_PLACEMENT_IPO',
'EQUITY_STOCK', 
'EQUITY_FOREIGN'), this element shall be required. 
Absolute value shall be provided.
</t>
  </si>
  <si>
    <t xml:space="preserve">If fees other than the ones listed in this segment are assessed to the transaction, as part of the normal business process and is available on the member's books and records, this element shall be required
Absolute value shall be provided.
</t>
  </si>
  <si>
    <t xml:space="preserve">If  SECURITY REFERENCE.PRODUCT TYPE CODE is 'DERIVATIVE_OPTION' or if this element is part of the normal business process and is available on the member's books and records, this element shall be required.
Absolute value shall be provided.
</t>
  </si>
  <si>
    <t xml:space="preserve">Allowable Values:
Y - Yes, a recipient of an Average Price Transaction.
N - No, not a recipient of an Average Price Transaction.
NA - Not Applicable
</t>
  </si>
  <si>
    <t xml:space="preserve">Allowable Values:
Y = Yes, carried out at the discretion of the registered representative servicing the account.
N = No, not carried out at the discretion of the registered representative servicing the account.
NA - Not Applicable, as not part of the normal business process and is not available on the member's books and records.
</t>
  </si>
  <si>
    <t xml:space="preserve">On a pre-settlement basis (i.e., TRADE DATE &lt;= SETTLEMENT DATE) if CANCEL CORRECT TYPE CODE in ('CR', 'CN'), this element shall be required and populated with the TRADE REFERENCE NUMBER of the original transaction.
On a post-settlement basis (i.e., DATA_AS_OF_DATE &gt; SETTLEMENT DATE), if CANCEL CORRECT TYPE CODE in ('CR', 'CN') and the TRADE REFERENCE NUMBER of the original transaction is available, as part of the normal business process and is on the member's books and records, this element shall be required and  populated with the TRADE REFERENCE NUMBER of the original transaction. 
</t>
  </si>
  <si>
    <t>Firm A originates a step out to Firm B. The related elements will be populated as follows by Firm A:
STEP OUT FLAG = 'Y'
STEP OUT FIRM MPID = Primary MPID of Firm B
STEP IN FLAG = 'N'
STEP IN FIRM MPID shall be blank.</t>
  </si>
  <si>
    <t xml:space="preserve">Allowable Values:
Y= Yes, transaction is a Step in
N = No, transaction is not a Step in
NA = Not Applicable
</t>
  </si>
  <si>
    <t xml:space="preserve">Firm B receives the step out from Firm A. The related elements will be populated as follows by Firm B:
STEP OUT FLAG = 'N'
STEP OUT FIRM MPID shall be blank.
STEP IN FLAG = 'Y'
STEP IN FIRM MPID = Primary MPID of Firm A
</t>
  </si>
  <si>
    <t xml:space="preserve">The ACCOUNT NUMBER provided shall exist in SECURITIES ACCOUNT.
</t>
  </si>
  <si>
    <t>The distinct ACAT/NSCC identification number assigned to the transfer.</t>
  </si>
  <si>
    <t xml:space="preserve">Include sign where applicable.
</t>
  </si>
  <si>
    <t>Market value amount in this context is as of close of business on TRANSFER DATE.</t>
  </si>
  <si>
    <t xml:space="preserve">If not applicable, provide a value of 1.
</t>
  </si>
  <si>
    <t xml:space="preserve">#ACTS# = ACAT Transfer Summary Record Type.
</t>
  </si>
  <si>
    <t xml:space="preserve">#ACTD# = ACAT Transfer Detail Record Type.
</t>
  </si>
  <si>
    <t xml:space="preserve">#NACTS# = Non-ACAT and Internal Securities Transfer Summary  Record Type.
</t>
  </si>
  <si>
    <t xml:space="preserve">#NACTD# = Non-ACAT and Internal Securities Transfer Detail  Record Type.
</t>
  </si>
  <si>
    <t xml:space="preserve">#DIVR# = Dividends Reinvestment Record Type.
</t>
  </si>
  <si>
    <t xml:space="preserve">Market price in this context is as of close of business on TRANSFER DATE.
</t>
  </si>
  <si>
    <t xml:space="preserve">Format should be YYYYMMDD.
</t>
  </si>
  <si>
    <t>Include sign where applicable.</t>
  </si>
  <si>
    <t xml:space="preserve">#MC# = Margin Call Record Type.
</t>
  </si>
  <si>
    <t xml:space="preserve">Allowable Values:
DTC = Day Trade Call
FC = Fed Call
HC = House Call
MC = Maintenance Call
If the member does not distinguish between the various types of margin calls as part of the normal business process, this element may be populated with
MRGNC = Margin Call.
</t>
  </si>
  <si>
    <t xml:space="preserve">#SR# = Stock Record Record Type.
</t>
  </si>
  <si>
    <t>The ACCOUNT NUMBER provided shall exist in SECURITIES ACCOUNT for the given DATA AS OF DATE.</t>
  </si>
  <si>
    <t xml:space="preserve">Allowable Values:
COD  = Cash On Delivery
CASH = Cash
MARGIN = Margin
SHORT = Short
</t>
  </si>
  <si>
    <t>If CONTROL LOCATION CODE in ('OTHER', 'MEMO') then this element shall be required.</t>
  </si>
  <si>
    <t xml:space="preserve">The market price in this context shall be as of the DATA AS OF DATE
</t>
  </si>
  <si>
    <t xml:space="preserve">Allowable Values:
SWP = Yes, Sweep position
NA =  Not Applicable
</t>
  </si>
  <si>
    <t xml:space="preserve">#ACSM# = Allocation Category Summary Record Type.
</t>
  </si>
  <si>
    <t xml:space="preserve">ALLOCATION CODE shall exist in ALLOCATION CATEGORY.ALLOCATION CODE where ALLOCATION CATEGORY TYPE CODE is not 'U' or 'X'.
</t>
  </si>
  <si>
    <t xml:space="preserve">
</t>
  </si>
  <si>
    <t xml:space="preserve">#APOD# = Allocation Pair Off Detail record type.
</t>
  </si>
  <si>
    <t>ALLOCATION PAIR OFF DETAIL.INTERNAL SECURITY IDENTIFIER shall match STOCK RECORD.INTERNAL SECURITY IDENTIFIER for a security position assigned to an ALLOCATION CODE.</t>
  </si>
  <si>
    <t xml:space="preserve">Allowable Values:
M = Market
C = Contract
If any of the values rolled up into the LONG ALLOCATED MARKET VALUE AMOUNT are contract values, this element shall be set to 'C'.
</t>
  </si>
  <si>
    <t xml:space="preserve">Allowable Values:
M = Market
C = Contract
If any of the values rolled up into the SHORT ALLOCATED MARKET VALUE AMOUNT are contract values, this element shall be set to 'C'.
</t>
  </si>
  <si>
    <t xml:space="preserve">#APOS# = Allocation Pair Off Summary Record Type.
</t>
  </si>
  <si>
    <t>The combination of ALLOCATION PAIR OFF SEQUENCE NUMBER, LONG ALLOCATION CODE and SHORT ALLOCATION CODE shall exist in the ALLOCATION PAIR OFF DETAIL data segment for the specified DATA AS OF DATE.</t>
  </si>
  <si>
    <t xml:space="preserve">Format must be YYYYMMDD.
</t>
  </si>
  <si>
    <t xml:space="preserve">The ACCOUNT NUMBER provided shall exist in SECURITIES ACCOUNT for the given DATA AS OF DATE.
</t>
  </si>
  <si>
    <t>Amount shall be reported in in USD or USD equivalent. Include sign where applicable.</t>
  </si>
  <si>
    <t xml:space="preserve">If the account is allowed to transact on margin (SECURITIES ACCOUNT.MARGIN_FLAG = 'Y') and the account is not a PAB account (ACCOUNT CLASSIFICATION CODE &lt;&gt; 'NONCSTMRPAB') this element shall be required.
This information shall be reported in in USD or USD equivalent.
</t>
  </si>
  <si>
    <t xml:space="preserve">If the account is allowed to transact on margin (SECURITIES ACCOUNT.MARGIN_FLAG = 'Y') and the account is not a PAB account (ACCOUNT CLASSIFICATION CODE &lt;&gt; 'NONCSTMRPAB') this element shall be required.
This information shall be reported in in USD or USD equivalent. Include sign where applicable.
</t>
  </si>
  <si>
    <t>TOP LEVEL MARGIN ACCOUNT NUMBER</t>
  </si>
  <si>
    <t>TOP LEVEL MARGIN ACCOUNT FLAG</t>
  </si>
  <si>
    <t>If the account in question is the top level account for a margin relationship, this element may be left blank.</t>
  </si>
  <si>
    <t>TOP LEVEL SUITABILITY ACCOUNT NUMBER</t>
  </si>
  <si>
    <t>TOP LEVEL SUITABILITY ACCOUNT FLAG</t>
  </si>
  <si>
    <t>ACCOUNT SUITABILITY RELATIONSHIP FLAG</t>
  </si>
  <si>
    <t xml:space="preserve">Indicates if the account is part of a group of accounts combined under a suitability relationship.
</t>
  </si>
  <si>
    <t xml:space="preserve">Allowable Values:
Y = Yes, account is combined under a single suitability relationship
N = No, account is not combined under a single suitability relationship
NA = Not Applicable
</t>
  </si>
  <si>
    <t xml:space="preserve">The label associated with the primary account objective or account objective ranked first, as identified on the new account form.
</t>
  </si>
  <si>
    <t xml:space="preserve">The label associated with the primary account investment time horizon or account time horizon ranked first, as identified on the new account form.
</t>
  </si>
  <si>
    <t xml:space="preserve">The label associated with primary risk tolerance (amount of risk an individual or entity is comfortable with), as identified on the new account form.
</t>
  </si>
  <si>
    <t>BANK COLLATERAL</t>
  </si>
  <si>
    <t>CORPORATE PENSION</t>
  </si>
  <si>
    <t>ERROR</t>
  </si>
  <si>
    <t>MONEY PURCHASE PLAN</t>
  </si>
  <si>
    <t>PROFIT SHARING PLAN</t>
  </si>
  <si>
    <t>RISKLES PRINCIPAL</t>
  </si>
  <si>
    <t>SUSPENSE</t>
  </si>
  <si>
    <t>PRFTSHRNG</t>
  </si>
  <si>
    <t>QRDO</t>
  </si>
  <si>
    <t>RISKLESSPRNCPL</t>
  </si>
  <si>
    <t xml:space="preserve">TRADE DATE SHORT MARKET VALUE AMOUNT = TRADE DATE SHORT QUANTITY
* MARKET PRICE * POSITION VALUATION MULTIPLIER
Absolute value shall be provided.
</t>
  </si>
  <si>
    <t xml:space="preserve">TRADE DATE LONG MARKET VALUE AMOUNT = TRADE DATE LONG QUANTITY
* MARKET PRICE  * POSITION VALUATION MULTIPLIER
Absolute value shall be provided.
</t>
  </si>
  <si>
    <t xml:space="preserve">SETTLEMENT DATE SHORT MARKET VALUE AMOUNT = SETTLEMENT DATE SHORT QUANTITY
* MARKET PRICE * POSITION VALUATION MULTIPLIER
Absolute value shall be provided.
</t>
  </si>
  <si>
    <t xml:space="preserve">SETTLEMENT DATE LONG MARKET VALUE AMOUNT = SETTLEMENT DATE LONG QUANTITY 
* MARKET PRICE * POSITION VALUATION MULTIPLIER
Absolute value shall be provided.
</t>
  </si>
  <si>
    <t>Absolute value shall be provided.</t>
  </si>
  <si>
    <t xml:space="preserve">Identifies the parent account under which the account is combined with other accounts to form a single margin relationship for margin call purposes.
</t>
  </si>
  <si>
    <t xml:space="preserve">Identifies the parent account number for a group of accounts that have been grouped together for Suitability purposes, with the intent that the parent account suitability information is applicable to the all accounts in the group.
</t>
  </si>
  <si>
    <t xml:space="preserve">Indicates that the account is a parent account for a group of accounts that have been grouped together for Suitability purposes
</t>
  </si>
  <si>
    <t xml:space="preserve">#SA# = Securities Account Record Type.
</t>
  </si>
  <si>
    <t xml:space="preserve">If an internal branch identifier is applicable to the normal business process of the member, this element shall be required.
</t>
  </si>
  <si>
    <t xml:space="preserve">If the account is closed this element shall be required.
Format shall be yyyyMMdd.
</t>
  </si>
  <si>
    <t>If this account is part of a group as defined, then this element shall be required.</t>
  </si>
  <si>
    <t xml:space="preserve">If MARGIN ACCOUNT FLAG = 'Y' then this element shall be populated with one of the following values:
REGT - Reg T Margin
PM - Portfolio Margin
EA - Exempt Account as defined by FINRA Rule 4210 (a)(13)
If MARGIN ACCOUNT FLAG = 'N' , this element shall be populated with NA.
</t>
  </si>
  <si>
    <t xml:space="preserve">If MARGIN ACCOUNT FLAG = 'Y' then the element shall be populated with one of the following values:
Y - Yes, account is combined under a single margin relationship
N - No, account is not combined under a single margin relationship.
If MARGIN ACCOUNT FLAG = 'N' , This element shall be populated with NA.
</t>
  </si>
  <si>
    <t>If MARGIN ACCOUNT FLAG = 'Y' and ACCOUNT MARGIN RELATIONSHIP FLAG = 'Y' then this element shall be required.</t>
  </si>
  <si>
    <t xml:space="preserve">Allowable Values:
Y = Yes
N = No
NA - Not Applicable
</t>
  </si>
  <si>
    <t xml:space="preserve">If JOINT BACK OFFICE ARRANGEMENT FLAG = 'Y', this element shall be required.
</t>
  </si>
  <si>
    <t xml:space="preserve">#SAP# = Securities Account Participant Record Type.
</t>
  </si>
  <si>
    <t xml:space="preserve">Allowable Values:
Y = Natural person
N = Non Natural Person
NA - Not Applicable
</t>
  </si>
  <si>
    <t>This element shall be a valid number between 0 and 100.
The sum of the percentage for all records for a single REP OR REP GROUP IDENTIFIER shall be 100.</t>
  </si>
  <si>
    <t xml:space="preserve">If at least one of account participants is a person entity (i.e. SECURITIES ACCOUNT PARTICIPANT.ACCOUNT PARTICIPANT NATURAL PERSON FLAG = 'Y'),  this element shall be populated with the following values:
Y = Yes
N = No
If not applicable, this element shall be populated with
NA = Not Applicable.
</t>
  </si>
  <si>
    <t xml:space="preserve">If at least one of account participants is a person entity (i.e. SECURITIES ACCOUNT PARTICIPANT.ACCOUNT PARTICIPANT NATURAL PERSON FLAG = 'Y'),  this element shall be populated with the following values:
Y = Yes
N = No
If not applicable, this element shall be populated with
NA = Not Applicable
</t>
  </si>
  <si>
    <t xml:space="preserve">If at least one of account participants is a person entity (i.e. SECURITIES ACCOUNT PARTICIPANT.ACCOUNT PARTICIPANT NATURAL PERSON FLAG = 'Y'),  this element shall be populated with the following values:
Y = Yes
N = No
If not applicable, this element shall be populated with
NA = Not Applicable
</t>
  </si>
  <si>
    <t xml:space="preserve">If account participant is a person entity (i.e. SECURITIES ACCOUNT PARTICIPANT.ACCOUNT PARTICIPANT NATURAL PERSON FLAG = 'Y') and
ACCOUNT PARTICIPANT ROLE TYPE CODE = 'ACCTOWNR' and this data point has been captured  by the member then this element shall be required.
Format is yyyy.
</t>
  </si>
  <si>
    <t>If ACCOUNT SUITABILITY RELATIONSHIP FLAG = 'Y' , then this element shall be required.</t>
  </si>
  <si>
    <t xml:space="preserve">If the account in question is the top level account for a suitability relationship, this element may be left blank.
</t>
  </si>
  <si>
    <t xml:space="preserve">If a valid market CUSIP identifier or CINS number is available, this element shall be required.
</t>
  </si>
  <si>
    <t xml:space="preserve">If a valid ISIN IDENTIFIER is available,
this element shall be required.
</t>
  </si>
  <si>
    <t xml:space="preserve">If a valid SEDOL IDENTIFIER is available, this element shall be required.
</t>
  </si>
  <si>
    <t>If there are multiple SEDOL IDENTIFIERs associated with this security, this element shall be required.</t>
  </si>
  <si>
    <t>If the PRODUCT TYPE CODE is 'DERIVATIVE_OPTION', and the OCC Option Symbol is available, this element shall be required. 
For pre-OSI options, the OPRA option symbol (space), OPRA expiration month symbol and OPRA 
strike price symbol may be used.</t>
  </si>
  <si>
    <t xml:space="preserve">Provide the security description from the member’s Security Master.
</t>
  </si>
  <si>
    <t xml:space="preserve">If a valid SECURITY SYMBOL is available, this element shall be required.
</t>
  </si>
  <si>
    <t xml:space="preserve">#ALC# = Allocation Category Record Type.
</t>
  </si>
  <si>
    <t>Unallocated (U)</t>
  </si>
  <si>
    <t xml:space="preserve">(a) Unallocated (U) is to be used by members that explicitly identify unallocated positions on the stock record (e.g., 99, ZZ or XX codes).
(b) Position to be Left Out of Allocation Process (X) is to be used by members that explicitly identify stock record positions that should be left out of the allocation pair off process.
</t>
  </si>
  <si>
    <t xml:space="preserve">#APOH# = Purchase and Sales Record Type.
</t>
  </si>
  <si>
    <t xml:space="preserve">a) ALLOCATION PAIR OFF SEQUENCE NUMBER shall be greater than or equal to zero.
b) ALLOCATION PAIR OFF SEQUENCE NUMBER must be unique for the DATA AS OF DATE except where one or both of the associated allocation codes has ALLOCATION CATEGORY.ALLOCATION CATEGORY TYPE CODE = 'U'.
</t>
  </si>
  <si>
    <t xml:space="preserve">ALLOCATION PAIR OFF HIERARCHY.LONG ALLOCATION CODE must exist in ALLOCATION CATEGORY with ALLOCATION CATEGORY TYPE CODE IN ('L', 'B', 'U').
</t>
  </si>
  <si>
    <t xml:space="preserve">ALLOCATION PAIR OFF HIERARCHY.SHORT ALLOCATION CODE must exist in ALLOCATION CATEGORY with ALLOCATION CATEGORY TYPE CODE IN ('S', 'B', 'U').
</t>
  </si>
  <si>
    <t>MEMO</t>
  </si>
  <si>
    <t>Internal Firm Memo</t>
  </si>
  <si>
    <t>OTHER</t>
  </si>
  <si>
    <t>Other External Control Location</t>
  </si>
  <si>
    <t xml:space="preserve">In the case of an incoming transfer the identifier will be the receiver's internal security identifier for the security. In the case of an outgoing transfer, it will be deliverer's identifier for the security.
</t>
  </si>
  <si>
    <t xml:space="preserve">Market value amount in this context is as of close of business on TRANSFER DATE.
</t>
  </si>
  <si>
    <t xml:space="preserve">The exchange rate for a margin call amount shall be as of the time the call record is created. If an exchange rate changes during the day and an additional call is made on the same account due to the change then an additional record shall be submitted.
</t>
  </si>
  <si>
    <t xml:space="preserve">If the commission percentage is calculated on a daily basis, and the rep file is provided on a monthly basis, then the commission percentage provided shall be as of the last day of the month.
</t>
  </si>
  <si>
    <t xml:space="preserve">If the PRODUCT TYPE CODE equals (INVESTMENT_COMPANY_PRODUCT_OPEN_END_FUND'), this element shall be required.
</t>
  </si>
  <si>
    <t>Position Status Code</t>
  </si>
  <si>
    <t>Position Status Code Description</t>
  </si>
  <si>
    <t xml:space="preserve">
</t>
  </si>
  <si>
    <t xml:space="preserve">Format is yyyyMMdd. 
If populated, Value shall be less than or equal to the DATA AS OF DATE.
</t>
  </si>
  <si>
    <t xml:space="preserve">Format is yyyyMMdd.
If populated, Value shall be less than or equal to the DATA AS OF DATE.
</t>
  </si>
  <si>
    <t xml:space="preserve">SETTLEMENT DATE LONG MARKET VALUE AMOUNT TOTAL BY SECURITY = SETTLEMENT DATE LONG QUANTITY TOTAL BY SECURITY
* MARKET PRICE * POSITION VALUATION MULTIPLIER
Absolute value shall be provided.
</t>
  </si>
  <si>
    <t>SETTLEMENT DATE SHORT MARKET VALUE AMOUNT TOTAL BY SECURITY =  SETTLEMENT DATE SHORT QUANTITY TOTAL BY SECURITY
* MARKET PRICE * POSITION VALUATION MULTIPLIER
Absolute value shall be provided.</t>
  </si>
  <si>
    <t xml:space="preserve">SETTLEMENT DATE LONG MARKET VALUE AMOUNT TOTAL BY SECURITY = TRADE DATE LONG QUANTITY TOTAL BY SECURITY
* MARKET PRICE * POSITION VALUATION MULTIPLIER
Absolute value shall be provided.
</t>
  </si>
  <si>
    <t xml:space="preserve">SETTLEMENT DATE SHORT MARKET VALUE AMOUNT TOTAL BY SECURITY = TRADE DATE SHORT QUANTITY TOTAL BY SECURITY
* MARKET PRICE * POSITION VALUATION MULTIPLIER
Absolute value shall be provided.
</t>
  </si>
  <si>
    <t xml:space="preserve">Absolute value shall be provided.
</t>
  </si>
  <si>
    <t xml:space="preserve">Allowable Values:
M = Market
C = Contract
If any of the values rolled up into the LONG ALLOCATED MARKET VALUE AMOUNT are contract values, this element shall be set to 'C'.
Absolute value to be provided.
</t>
  </si>
  <si>
    <t>Element may be populated with zero if applicable.</t>
  </si>
  <si>
    <t>(a) The combination of ALLOCATION PAIR OFF SEQUENCE NUMBER, LONG ALLOCATION CODE and SHORT ALLOCATION CODE shall exist in the APOH data segment for the specified DATA AS OF DATE, except where ALLOCATION CATEGORY.ALLOCATION CATGORY CODE is 'U' for either the associated LONG ALLOCATION CODE or SHORT ALLOCATION CODE.
(b) The ALLOCATION PAIR OFF SEQUENCE NUMBER shall be unique for an INTERNAL SECURITY IDENTIFIER, except where ALLOCATION CATEGORY.ALLOCATION CATGORY CODE is 'U' for either the associated LONG ALLOCATION CODE or SHORT ALLOCATION CODE.</t>
  </si>
  <si>
    <t xml:space="preserve">The total quantity, across all securities and accounts, allocated during the pairoff step represented by this sequence. 
</t>
  </si>
  <si>
    <t xml:space="preserve">The quantity of the security allocated during the allocation pair off step represented by this sequence.
</t>
  </si>
  <si>
    <t xml:space="preserve">Indicates whether the allocation category identifies positions that are long, short, both or unallocated.
</t>
  </si>
  <si>
    <t>MNYPRCHSPLAN</t>
  </si>
  <si>
    <t>MATURITY DATE</t>
  </si>
  <si>
    <t xml:space="preserve">If the PRODUCT TYPE CODE equals ('FIXED_INCOME_AGENCY' or 'FIXED_INCOME_CORPORATE', 'FIXED_INCOME_GOVT_SECURITY', 'FIXED_INCOME_MUNICIPAL', 'FIXED_INCOME_NEGOTIABLE_CD', 'FIXED_INCOME_PRIVATE_PLACEMENT', 'SECURITIZED_DEBT_INSTRUMENT_ABS', 'SECURITIZED_DEBT_INSTRUMENT_MBS'), this element shall be required.
</t>
  </si>
  <si>
    <t xml:space="preserve">Indicates the date the principal is due and interest payments stop for fixed income products.
</t>
  </si>
  <si>
    <t>COMPENSATION ALLOCATION</t>
  </si>
  <si>
    <t xml:space="preserve">Indicates the percentage of compensation or commission the servicing representative receives.
</t>
  </si>
  <si>
    <t xml:space="preserve">Internal identifier of the introducing member or, if there are no introducing members, internal identifier or CRD Number of the Clearing Firm.
</t>
  </si>
  <si>
    <t xml:space="preserve">CRD Number of introducing member or, if there are no introducing members, the CLEARING FIRM CRD NUMBER.
</t>
  </si>
  <si>
    <t xml:space="preserve">BC
</t>
  </si>
  <si>
    <t xml:space="preserve">If the margin call is settled, this element shall be required.
Format shall be yyyyMMdd.
</t>
  </si>
  <si>
    <t xml:space="preserve">Contains the CARDS list of valid Position Status Codes Codes and Descriptions.
</t>
  </si>
  <si>
    <t>Stock Record Summary by Sec</t>
  </si>
  <si>
    <t>Securities Account Srvicing Rep</t>
  </si>
  <si>
    <t xml:space="preserve">Indicates if the cleared trade is new, canceled or corrected.
</t>
  </si>
  <si>
    <t xml:space="preserve">Code identifying the external (e.g., DTCC, BNY) or internal (e.g., MEMO) control locations.
</t>
  </si>
  <si>
    <t xml:space="preserve">Description of the external or internal control location, as defined by the member.
</t>
  </si>
  <si>
    <t xml:space="preserve">Level at which the introducing broker-dealer has approved the account to trade.
</t>
  </si>
  <si>
    <t xml:space="preserve">Indicates if the transaction is from or to a third party. Third party is any individual or entity other than an account participant or the member at which the account is held. 
</t>
  </si>
  <si>
    <t xml:space="preserve">Indicates that the account is a parent account for a group of accounts that have been grouped together to form a single margin relationship for Margin Call purposes.
</t>
  </si>
  <si>
    <t xml:space="preserve">(a) This segment applies to all securities accounts.
(b) Cash and Cash Equivalent Sweep transactions, and Trade Aways are out of scope for this segment. Dividends Reinvestment shall be included in the Dividends Reinvestment Segment.
(c) The following products are also out of scope: Variable Annuities, Private placements, unregistered Securities, mutual funds other than NSCC Network Level 3.
</t>
  </si>
  <si>
    <t xml:space="preserve">Data content must be a date, and must include the full four digits of the year, two digits of the month, and two digits of the day in the format yyyyMMdd.
</t>
  </si>
  <si>
    <t xml:space="preserve">This element must contain all numeric characters (0-9) and a decimal point (“.”). The decimal is optional only where the value is a whole number. Value shall be provided as absolute value with no sign. Value shall not be rounded or truncated.
</t>
  </si>
  <si>
    <t xml:space="preserve">Unallocated (U) is the Allocation Category Type of Allocation Codes used by members that explicitly identify unallocated positions on the stock record (e.g., 99, ZZ or XX codes) after the allocation pair off process.
</t>
  </si>
  <si>
    <t xml:space="preserve">PRINCIPAL AMOUNT shall equal EXECUTION PRICE * TRANSACTION QUANTITY * P&amp;S VALUATION MULTIPLIER.
Absolute value shall be provided
</t>
  </si>
  <si>
    <t xml:space="preserve">If SECTION 31 TRANSACTION FEE is assessed to the transaction, as part of the normal business process and is available on the member's books and records, this element shall be required.
Absolute value shall be provided.
</t>
  </si>
  <si>
    <t xml:space="preserve">Allowable Values:
Y= Yes, transaction is a result of a SWP or PIP
N = No, transaction is not a result of SWP or PIP
NA = Not Applicable
</t>
  </si>
  <si>
    <t xml:space="preserve">In the case of an ACATIN this will be the receiver's internal security identifier for the security on the transfer. In the case of an ACATOUT it will be the deliverer's identifier for the security on the transfer.
</t>
  </si>
  <si>
    <t xml:space="preserve">The ACAT TRANSFER DETAIL.TRANSFER IDENTIFIER should match the ACAT TRANSFER SUMMARY.TRANSFER IDENTIFIER for the DATA AS OF DATE, ACCOUNT NUMBER, INTERNAL CLIENT FIRM IDENTIFIER and CLIENT FIRM CRD NUMBER combination.
</t>
  </si>
  <si>
    <t xml:space="preserve">POSITION MARKET VALUE AMOUNT = POSITION QUANTITY * MARKET PRICE * VALUATION MULTIPLIER .
Include sign where applicable.
</t>
  </si>
  <si>
    <t xml:space="preserve">POSITION MARKET VALUE AMOUNT = POSITION QUANTITY * MARKET PRICE * VALUATION MULTIPLIER
Include sign where applicable.
</t>
  </si>
  <si>
    <t xml:space="preserve">If ALLOCATION CODE is populated, this field shall be required.
If this element reflects market price only, then it shall be the same as EXECUTION PRICE. If this element reflects more than one contract price for the allocated position, use the average price per allocated share.
</t>
  </si>
  <si>
    <t xml:space="preserve">If the account is serviced by a single rep then the REP OR REP GROUP IDENTIFIER will be equal to the REGISTERED REP INTERNAL IDENTIFIER.
</t>
  </si>
  <si>
    <t xml:space="preserve">Allowable Values:
Y = Yes
N = No
</t>
  </si>
  <si>
    <t>EDUCATIONAL ORGANIZATION</t>
  </si>
  <si>
    <t>EXEMPT ORGANIZATION</t>
  </si>
  <si>
    <t>FINANCIAL ORGANIZATION</t>
  </si>
  <si>
    <t>GUARDIANSHIP</t>
  </si>
  <si>
    <t>HEDGE FUND</t>
  </si>
  <si>
    <t>INVESTMENT CLUB</t>
  </si>
  <si>
    <t>LIMITED LIABILITY CORPORATION (LLC)</t>
  </si>
  <si>
    <t>LIMITED PARTNERSHIP</t>
  </si>
  <si>
    <t>MONEY SERVICE</t>
  </si>
  <si>
    <t>MUTUAL FUND COMPANY</t>
  </si>
  <si>
    <t>NON PROFIT ORGANIZATION</t>
  </si>
  <si>
    <t>NONCORPORATE</t>
  </si>
  <si>
    <t>PARTNERSHIP</t>
  </si>
  <si>
    <t>POWER OF ATTORNEY</t>
  </si>
  <si>
    <t>PROFESSIONAL CORPORATION ENTITY</t>
  </si>
  <si>
    <t>SIMPLIFIED  EMPLOYEE PENSION PROTOTYPE OR SALARY REDUCTION SIMPLIFIED EMPLOYEE PENSION PLAN(SARSEP)</t>
  </si>
  <si>
    <t>Section</t>
  </si>
  <si>
    <t xml:space="preserve">Code provided shall be listed in the Currency Type Code reference list in Section labeled 'Currency Type Code'.
</t>
  </si>
  <si>
    <t xml:space="preserve">Code provided shall be listed in the Currency Type Code reference list in section labeled 'Currency Type Code'.
</t>
  </si>
  <si>
    <t xml:space="preserve">Code provided shall be listed in the Position Status Code reference list in section labeled 'Position Status Code'.
</t>
  </si>
  <si>
    <t xml:space="preserve">Code provided shall be listed in the Control Location Code reference list in section labeled 'Control Location Code'.
To be provided if applicable at the time of submission.
</t>
  </si>
  <si>
    <t xml:space="preserve">Code provided shall be listed in the Account Classification Code reference list in section labeled 'Account Classification Code'.
</t>
  </si>
  <si>
    <t xml:space="preserve">Code provided shall be listed in the Account Registration Code reference list in section labeled 'Account Registration Code'.
</t>
  </si>
  <si>
    <t>If this element is  captured by the member during the normal course of business, then this element shall be required.
Code provided shall be listed in the Country Code reference list in section labeled 'Country Code'.</t>
  </si>
  <si>
    <t xml:space="preserve">If this element is  captured by the member during the normal course of business, then this element shall be required.
Code provided shall be listed in the Country Code reference list in section labeled 'Country Code'.
</t>
  </si>
  <si>
    <t xml:space="preserve">Code provided shall be listed in the Product Type Code reference list in section labeled 'Product Type Code'.
</t>
  </si>
  <si>
    <t xml:space="preserve">Contains a complete list of data elements used in all data segments, including definition, data type and short name.
</t>
  </si>
  <si>
    <t xml:space="preserve">Account Additions &amp; Withdrawals
</t>
  </si>
  <si>
    <t xml:space="preserve">Securities Account Suitability
</t>
  </si>
  <si>
    <t xml:space="preserve">Contains the record layout for an Allocation Pair Off Hierarchy record.
</t>
  </si>
  <si>
    <t xml:space="preserve">Contains the record layout for an Allocation Category record.
</t>
  </si>
  <si>
    <t xml:space="preserve">Contains the record layout for an Allocation Pair Off Summary record.
</t>
  </si>
  <si>
    <t xml:space="preserve">Contains the record layout for an Allocation Pair Off Detail record.
</t>
  </si>
  <si>
    <t xml:space="preserve">Contains the record layout for a Stock Record Summary by Allocation Category record.
</t>
  </si>
  <si>
    <t xml:space="preserve">Contains the record layout for a Stock Record Summary by Security record.
</t>
  </si>
  <si>
    <t xml:space="preserve">Contains the CARDS list of valid Control Location Codes and descriptions.
</t>
  </si>
  <si>
    <t xml:space="preserve">Indicates that the transaction has been made conditionally because the security on the transaction has been authorized to trade but has not yet been issued for trade.
</t>
  </si>
  <si>
    <t xml:space="preserve">The short market or contract price used by the member when allocating this position in the allocation pair-off process.
</t>
  </si>
  <si>
    <t xml:space="preserve">FINRA Rule 4210(f)(8)(B)(ii) defines a pattern day trader:
The term "pattern day trader" means any customer who executes four or more day trades within five business days. However, if the number of day trades is 6 percent or less of total trades for the five business day period, the customer will not be considered a pattern day trader and the special requirements under paragraph (f)(8)(B)(iv) of this Rule will not apply. In the event that the member at which a customer seeks to open an account or to resume day trading knows or has a reasonable basis to believe that the customer will engage in pattern day trading, then the special requirements under paragraph (f)(8)(B)(iv) of this Rule will apply.
</t>
  </si>
  <si>
    <t xml:space="preserve">Indicates that the account represents a joint back office arrangement pursuant to FINRA rule 4210 - An arrangement may be established between two or more registered broker-dealers pursuant to Regulation T Section 220.7, to form a joint back office ("JBO") arrangement for carrying and clearing or carrying accounts of participating broker-dealers
</t>
  </si>
  <si>
    <t xml:space="preserve">Describes the role the account participant plays with respect to the account. An "authorized person" is an individual other than the owner who has authority over the account. 
</t>
  </si>
  <si>
    <t xml:space="preserve">As per the Financial Action Task Force (FATF) definition, "Politically Exposed Persons” (PEPs) are individuals who are or have been entrusted with prominent public functions in a foreign country, for example Heads of State or of government, senior politicians, senior government, judicial or military officials, senior executives of state owned corporations, important political party officials. Business relationships with family members or close associates of PEPs involve reputational risks similar to those with PEPs themselves. The definition is not intended to cover middle ranking or more junior individuals in the foregoing categories.
</t>
  </si>
  <si>
    <t xml:space="preserve">The value assigned by a member which uniquely identifies an account within that firm. If the account number is only unique with the concatenation of a branch identifier, then the account number must be concatenated. The account number must not include the type code (i.e., code representing, Margin, Cash, etc.).
</t>
  </si>
  <si>
    <t xml:space="preserve">The value of the Letter of Intent at the time of the trade.
</t>
  </si>
  <si>
    <t xml:space="preserve">Indicates the status of the position on settlement.
</t>
  </si>
  <si>
    <t xml:space="preserve">Identifier for the individual registered rep
</t>
  </si>
  <si>
    <t xml:space="preserve">Identifies the individual registered representative or representative group at the time the order was entered.
</t>
  </si>
  <si>
    <t xml:space="preserve">The sum of long market value on settlement date, aggregated across all securities and accounts, assigned to this allocation code.
</t>
  </si>
  <si>
    <t xml:space="preserve">The sum of short market value on settlement date, aggregated across all securities and accounts, assigned to this allocation code.
</t>
  </si>
  <si>
    <t xml:space="preserve">The total long market value of the security, expressed in USD equivalent, across all accounts on settlement date. This element shall include positions traded but not yet settled.
</t>
  </si>
  <si>
    <t xml:space="preserve">The total short market value of the security, expressed in USD equivalent, across all accounts on settlement date. This element shall include positions traded but not yet settled.
</t>
  </si>
  <si>
    <t xml:space="preserve">Absolute value shall be provided.
</t>
  </si>
  <si>
    <t xml:space="preserve">Represents the type of beneficial owner of the account.
</t>
  </si>
  <si>
    <t xml:space="preserve">The dollar amount of the transaction.
</t>
  </si>
  <si>
    <t xml:space="preserve">If WHEN ISSUED FLAG = 'Y', this element shall be blank.
Format is yyyyMMdd.
</t>
  </si>
  <si>
    <t xml:space="preserve">[NET AMOUNT] = 
[PRINCIPAL AMOUNT] - 
[FEE – OPTION REGULATORY FEE] + 
If [(BUY SELL TRANSACTION CODE] in ('B' or 'BC')
Then [FEE - SERVICE CHARGE]
Else -[FEE - SERVICE CHARGE]) +
[ACCRUED INTEREST] +
If [(BUY SELL TRANSACTION CODE] in ('B' or 'BC')
Then [COMMISSION AMOUNT]
Else –[COMMISSION AMOUNT]) -
[FEE – SECTION 31 TRANSACTION].
Absolute value shall be provided.
</t>
  </si>
  <si>
    <t xml:space="preserve">If SECURITY REFERENCE.PRODUCT TYPE CODE is 'FIXED_INCOME_AGENCY' or 'FIXED_INCOME_CORPORATE' or 'FIXED_INCOME_GOVT_SECURITY' or 'FIXED_INCOME_MUNICIPAL', this element shall be required. 
Absolute value shall be provided.
</t>
  </si>
  <si>
    <t xml:space="preserve">Allowable Values: 
Y = Yes
N = No
NA = Not Applicable
</t>
  </si>
  <si>
    <t>PS Historical</t>
  </si>
  <si>
    <t xml:space="preserve">Information on security account transfers between members that are also NSCC members and that are carried out through the ACATS system.  This data shall describe the transferred account including the member receiving the transfer, the member delivering the transfer, and information on the account owner (excluding account identifying information, such as account name, account address, social security or tax identification number).  This data shall apply to settled transfers only.
</t>
  </si>
  <si>
    <t xml:space="preserve">Information, by security, on transferred securities positions for transferred securities accounts through the ACATS system.  This data shall describe each security transferred, including security identifiers, position quantity, and position value.
</t>
  </si>
  <si>
    <t xml:space="preserve">Information on security transfers between securities accounts at members outside of the ACATS system, as well as internal transfers (e.g., journal entries) between securities accounts at the same member.  This data shall describe the transfer, including the member receiving the transfer, the member delivering the transfer, the transferring account, and information on the account owner (excluding account identifying information, such as account name, account address, social security or tax identification number). 
</t>
  </si>
  <si>
    <t xml:space="preserve">Information, by security, on each security transferred between securities accounts at members outside of the ACATS system, as well as internal transfers (e.g., journal entries) between securities accounts at the same member.  This data shall describe the asset(s) transferred, including security identifiers, position quantities, and position value. 
</t>
  </si>
  <si>
    <t xml:space="preserve">Information on the addition or withdrawal of funds to or from a securities account.  This data shall describe the type of addition or withdrawal, the amount, and the type of persons (whether a natural person, corporation, partnership, trust or otherwise) involved in the transfer. </t>
  </si>
  <si>
    <t>Information on the making and satisfaction of margin calls.  This data shall describe the margin call, including the call date, the call type and amount, and satisfied date.</t>
  </si>
  <si>
    <t xml:space="preserve">(a) This segment applies to all securities accounts.
</t>
  </si>
  <si>
    <t>A record, for each security, of all long or short positions carried by the member for all securities accounts.  The record shall include the information specified in SEA Rule 17a-3(a)(5), showing the location of all securities long and the offsetting position for all securities short as of a specified date. This data shall describe the security identifier, long and short security position quantities and market values, and last activity dates.</t>
  </si>
  <si>
    <t>An aggregate position for each security on the member’s stock record.  This data shall describe the security identifier and long and short security position quantity and market value.</t>
  </si>
  <si>
    <t>An aggregate of the Allocation Pair-Off Details.  This data reflects the aggregate quantities and values for each allocation pair-off sequence (i.e., the aggregate results of the pairing of long versus short allocation codes for each specific allocation sequence).  This data shall describe the allocation pair-off, including the sequence number, long and short allocation codes, and long and short security position quantities and market values.</t>
  </si>
  <si>
    <t xml:space="preserve">An aggregate of long and short stock record positions for each SEA Rule 15c3-3 allocation category (e.g., customer long, securities borrowed and fails to deliver). This data shall describe the allocation category and long and short security position quantities and market values. </t>
  </si>
  <si>
    <t>An aggregate value of the holdings, including the balances and equity in the securities accounts at the member.  This data shall describe the account level values for the sum of cash and cash equivalents, total securities, equity as well as margin requirements, such as buying power and maintenance margin.</t>
  </si>
  <si>
    <t xml:space="preserve">Information regarding all securities accounts on the books and records of the member.  This data shall describe the securities account, including account classification and registration, whether the account can transact on margin, and markers to indicate whether the account is an employee account or a commission-based account.
</t>
  </si>
  <si>
    <t xml:space="preserve">Information about the type of persons (i.e., whether a natural person, corporation, partnership, trust or otherwise) associated with a securities account.  The data shall describe the securities account participant, including account participation type (i.e., whether the participant is an owner or authorized person on the account), country of residence and country of citizenship.  This data shall not include account identifying information, such as account name, account address, social security or tax identification number.
</t>
  </si>
  <si>
    <t>Information about account servicing representatives.  This data shall describe identifying information related to the representative or representatives servicing the account.</t>
  </si>
  <si>
    <t xml:space="preserve">Information regarding each securities account at the member related to know-your-customer and suitability obligations.  This data shall describe the customer’s investment profile, such as investment objective, risk tolerance, net worth, and investment time horizon, as well as customer information related to account opening and updates (excluding account identifying information, such as account name, account address, social security or tax identification number).
</t>
  </si>
  <si>
    <t xml:space="preserve">Information on the securities listed in all applicable CARDS data segments (e.g., purchases and sales, stock record, ACATS and Non-ACATS).  This data shall include, as applicable, the CUSIP, security symbol, ISIN, SEDOL, OCC option symbol, and product type. 
</t>
  </si>
  <si>
    <t>A list of the member’s allocation categories used in the preparation of the SEA Rule 15c3-3 reserve formula allocation, along with the member’s corresponding descriptions.</t>
  </si>
  <si>
    <t>ACCOUNT TITLE TEXT</t>
  </si>
  <si>
    <t>Represents the account tile</t>
  </si>
  <si>
    <t>ALPHA(2000)</t>
  </si>
  <si>
    <t>If ACCOUNT CLASSIFICATION CODE is in the following ('STRTSIDE', 'PROPACCT', 'CNTRLCTN' , 'NONCNTRLLCTN', 'OPRTNLOTHER') and SECURITIES ACCOUNT
PARTICIPANT.ACCOUNT PARTICIPANT ROLE TYPE CODE is 'ACCTOWNR' and SECURITIES ACCOUNT PARTICIPANT.ACCOUNT PARTICIPANT NATURAL PERSON FLAG is 'N', then this element shall be required.</t>
  </si>
  <si>
    <t>Non - Customer - Securities Account of Non - Customers as defined by SEA rule 15c-3-3 excluding accounts reported in Non - Customer PAB, Non - Customer Officer/Director, Non - Customer Family Member of Officer/Director.</t>
  </si>
  <si>
    <t>Customer - Securities Account of a customer as defined by SEA rule 15c-3-3</t>
  </si>
  <si>
    <t>STRTSIDE</t>
  </si>
  <si>
    <t>PROPACCT</t>
  </si>
  <si>
    <t>CNTRLCTN</t>
  </si>
  <si>
    <t>NONCNTRLLCTN</t>
  </si>
  <si>
    <t>OPRTNLOTHER</t>
  </si>
  <si>
    <t>ABDNDPRPTY</t>
  </si>
  <si>
    <t>ABANDONED PROPERTY</t>
  </si>
  <si>
    <t>AVERAGE PRICE</t>
  </si>
  <si>
    <t>BNKLOANCSTMR</t>
  </si>
  <si>
    <t>BANK LOAN CUSTOMER</t>
  </si>
  <si>
    <t>FIRMBANKLOAN</t>
  </si>
  <si>
    <t>BANK LOAN FIRM</t>
  </si>
  <si>
    <t>BNKLOANNONCSTMR</t>
  </si>
  <si>
    <t>BANK LOAN NON-CUSTOMER</t>
  </si>
  <si>
    <t>BRKRFAILS</t>
  </si>
  <si>
    <t>BROKER FAILS</t>
  </si>
  <si>
    <t>BRKRFAILSDLV</t>
  </si>
  <si>
    <t>BROKER FAILS TO DELIVER</t>
  </si>
  <si>
    <t>BRKRFAILSRCV</t>
  </si>
  <si>
    <t>BROKER FAILS TO RECEIVE</t>
  </si>
  <si>
    <t>CLRGORGNONCTRL</t>
  </si>
  <si>
    <t>CLEARING ORGANIZATION NON CONTROL</t>
  </si>
  <si>
    <t>CLRGORGCTRL</t>
  </si>
  <si>
    <t>CLEARING ORGNIZATION CONTROL</t>
  </si>
  <si>
    <t>CNSFAILS</t>
  </si>
  <si>
    <t>CNS FAILS</t>
  </si>
  <si>
    <t>CNVRSN</t>
  </si>
  <si>
    <t xml:space="preserve">CONVERSION </t>
  </si>
  <si>
    <t>DMSTCDPSTRYCNTRL</t>
  </si>
  <si>
    <t>DOMESTIC DEPOSITORY – CONTROL</t>
  </si>
  <si>
    <t>DMSTCDPSTRYNONCNTRL</t>
  </si>
  <si>
    <t>DOMESTIC DEPOSITORY – NON-CONTROL</t>
  </si>
  <si>
    <t>FAILSDLV30</t>
  </si>
  <si>
    <t>FAIL TO DELIVER GREATER THAN 30 DAYS</t>
  </si>
  <si>
    <t>FIRMINVNTRY</t>
  </si>
  <si>
    <t>FIRM INVENTORY</t>
  </si>
  <si>
    <t>FRGNCDPSTRYCNTRL</t>
  </si>
  <si>
    <t>FOREIGN DEPOSITORY – CONTROL</t>
  </si>
  <si>
    <t>FRGNDPSTRYNONCNTRL</t>
  </si>
  <si>
    <t>FOREIGN DEPOSITORY – NON-CONTROL</t>
  </si>
  <si>
    <t>HEALTH SAVINGS ACCOUNT (HSA)</t>
  </si>
  <si>
    <t xml:space="preserve">INDIVIDUAL
</t>
  </si>
  <si>
    <t>INTRNSTCNTRL</t>
  </si>
  <si>
    <t xml:space="preserve">IN-TRANSIT – CONTROL </t>
  </si>
  <si>
    <t>INTRNSTNONCNTRL</t>
  </si>
  <si>
    <t xml:space="preserve">IN-TRANSIT – NON CONTROL </t>
  </si>
  <si>
    <t>JOINT ACCOUNT - TENANTS IN COMMON</t>
  </si>
  <si>
    <t>JOINT ACCOUNT - TENANTS IN ENTIRETY</t>
  </si>
  <si>
    <t>JOINT ACCOUNT - USUFRUCT</t>
  </si>
  <si>
    <t>LGLBOX</t>
  </si>
  <si>
    <t>LEGAL BOX</t>
  </si>
  <si>
    <t>MTLFNDCNTRL</t>
  </si>
  <si>
    <t>MUTUAL FUND CONTROL</t>
  </si>
  <si>
    <t>CLRGCORPFAILS</t>
  </si>
  <si>
    <t>OTHER CLEARING CORP FAILS</t>
  </si>
  <si>
    <t>OUTOFBLNC</t>
  </si>
  <si>
    <t xml:space="preserve">OUT OF BALANCE </t>
  </si>
  <si>
    <t>PHSCLBOX</t>
  </si>
  <si>
    <t>PHYSICAL BOX</t>
  </si>
  <si>
    <t>QUALIFIED DOMESTIC RELATIONS ORDER</t>
  </si>
  <si>
    <t>REORG</t>
  </si>
  <si>
    <t>REORGANIZATIONS</t>
  </si>
  <si>
    <t>REPO</t>
  </si>
  <si>
    <t>REPOHLDINCSTDY</t>
  </si>
  <si>
    <t>REPO (HOLD IN CUSTODY)</t>
  </si>
  <si>
    <t>REPOTRIPRTY</t>
  </si>
  <si>
    <t>REPO TRI-PARTY</t>
  </si>
  <si>
    <t>RVRSREPO</t>
  </si>
  <si>
    <t>REVERSE REPO</t>
  </si>
  <si>
    <t>RVRSREPOTRIPRTY</t>
  </si>
  <si>
    <t>REVERSE REPO TRI-PARTY</t>
  </si>
  <si>
    <t>SFKPNG</t>
  </si>
  <si>
    <t>SAFEKEEPING</t>
  </si>
  <si>
    <t>SCRTSBRWD</t>
  </si>
  <si>
    <t xml:space="preserve">SECURITIES BORROWED </t>
  </si>
  <si>
    <t>SCRTSBRWDCLRGORG</t>
  </si>
  <si>
    <t>SECURITIES BORROWED CLEARING ORGANIZATION</t>
  </si>
  <si>
    <t>SCRTSBRWDCDT</t>
  </si>
  <si>
    <t>SECURITIES BORROWED CONDUIT</t>
  </si>
  <si>
    <t>SCRTSBRWDNONCASH</t>
  </si>
  <si>
    <t>SCRTSLND</t>
  </si>
  <si>
    <t>SECURITIES LOANED</t>
  </si>
  <si>
    <t>SCRTSLNDCLRGORG</t>
  </si>
  <si>
    <t>SECURITIES LOANED CLEARING ORGANIZATION</t>
  </si>
  <si>
    <t>SCRTSLNDCNDT</t>
  </si>
  <si>
    <t>SECURITIES LOANED CONDUIT</t>
  </si>
  <si>
    <t>SCRTSLNDNONCASH</t>
  </si>
  <si>
    <t>STCKDVDND</t>
  </si>
  <si>
    <t>STOCK DIVIDEND</t>
  </si>
  <si>
    <t>TESTACCT</t>
  </si>
  <si>
    <t xml:space="preserve">TEST ACCOUNT </t>
  </si>
  <si>
    <t>TRADING ACCOUNT</t>
  </si>
  <si>
    <t>TRNSFRCNTRL</t>
  </si>
  <si>
    <t>TRANSFER – CONTROL</t>
  </si>
  <si>
    <t>TRNSFRLGL</t>
  </si>
  <si>
    <t xml:space="preserve">TRANSFER – LEGAL </t>
  </si>
  <si>
    <t>TRNSFRNONCNTRL</t>
  </si>
  <si>
    <t>TRANSFER – NON-CONTROL</t>
  </si>
  <si>
    <t>TRANSFER ON DEATH INDIVIDUAL</t>
  </si>
  <si>
    <t>TRANSFER ON DEATH JOINT</t>
  </si>
  <si>
    <t>TRIPRTYCSTDY</t>
  </si>
  <si>
    <t>TRI-PARTY CUSTODY CONTROL</t>
  </si>
  <si>
    <t>TRIPRTYCSTDYNONCTRL</t>
  </si>
  <si>
    <t>TRI-PARTY CUSTODY NON-CONTROL</t>
  </si>
  <si>
    <t>BNKLOANPAB</t>
  </si>
  <si>
    <t>BANK LOAN PAB</t>
  </si>
  <si>
    <t>Street Side Account - Account used to record Securities Borrows, Loans, Reverse Repos, Repos, Broker-dealer Fails to Receive and Deliver, Bank Loans and similar transactions.</t>
  </si>
  <si>
    <t>Operational accounts and Other Stock Record Locations - Accounts used to record securities differences, suspense items, securities out of balances, reorg and similar items, and other stock record entries that may not otherwise be included in Street side Accounts, Control Location Accounts, Non Control Location Accounts.</t>
  </si>
  <si>
    <t>15C3-3 SPECIAL RESERVE BANK ACCOUNT</t>
  </si>
  <si>
    <t>15C3SPCLRSRV</t>
  </si>
  <si>
    <t>OTHERCNTRL</t>
  </si>
  <si>
    <t>OTHER - CONTROL</t>
  </si>
  <si>
    <t>SECURITIES LOANED NON CASH (e.g., STOCK LOAN vs PLEDGE)</t>
  </si>
  <si>
    <t>SECURITIES BORROWED NON CASH (e.g., BORROW vs PLEDGE)</t>
  </si>
  <si>
    <t xml:space="preserve">DVP/RVP PROPRIETARY ACCOUNTS OF BROKER-DEALERS - FOREIGN or DOMESTIC </t>
  </si>
  <si>
    <t>DVPRVPBD</t>
  </si>
  <si>
    <t>OTHER - NON - CONTROL</t>
  </si>
  <si>
    <t>OTHERNONCNTRL</t>
  </si>
  <si>
    <t>Non - Control Location - Account used to record the location of securities that are not in the control of the broker-dealer as defined by SEA rule 15c-3-3</t>
  </si>
  <si>
    <t>Control Location Account  - Account  used to record the location of securities that are in the control of the broker-dealer as defined by SEA rule 15c-3-3</t>
  </si>
  <si>
    <r>
      <t>Proprietary Account - Account designated as the proprietary account of the carrying broker-dealer</t>
    </r>
    <r>
      <rPr>
        <b/>
        <sz val="10"/>
        <color theme="1"/>
        <rFont val="Calibri"/>
        <family val="2"/>
        <scheme val="minor"/>
      </rPr>
      <t xml:space="preserve"> </t>
    </r>
  </si>
  <si>
    <t>Non Customer PAB - a proprietary securities account of a broker or dealer (which includes a foreign broker or dealer, or a foreign bank acting as a broker or dealer) other than a delivery-versus-payment  or a receipt-versus-payment proprietary account of such broker-dealer as defined by SEA rule 15c-3-3</t>
  </si>
  <si>
    <t>Non - Customer Officer/Director - Securities Account of a general partner or director or principal officer of the broker or dealer or any other person to the extent that person has a claim for property or funds which by contract, agreement or understanding, or by operation of law, is part of the capital of the broker or dealer or is subordinated to the claims of creditors of the broker-dealer as defined by SEA rule 15c-3-3</t>
  </si>
  <si>
    <t>Non - Customer Family Member of Officer/Director - Securities Account of household members and other persons related to principals” includes husbands or wives, children, sons-in-law or daughters-in-law and any household relative to whose support a principal contributes directly or indirectly as defined by SEA rule 15c-3-3</t>
  </si>
  <si>
    <t>Dividend
Reinvestment</t>
  </si>
  <si>
    <t>Margin Calls</t>
  </si>
  <si>
    <t xml:space="preserve">A record of how each security on the member's stock record is allocated using the firm's Allocation Pair-Off Hierarchy. This data shall describe the allocation category codes, including the security identifier, sequence number, long and short allocation codes, and long and short security position quantities and market values. 
</t>
  </si>
  <si>
    <t>SERVICING REP OR REP GROUP IDENTIFIER</t>
  </si>
  <si>
    <t>SERVICING REGISTERED REP INTERNAL IDENTIFIER</t>
  </si>
  <si>
    <t>Dividend Reinvestment</t>
  </si>
  <si>
    <t xml:space="preserve">Allowable Values:
Y = Yes
N = No
NA = Not Applicable
</t>
  </si>
  <si>
    <t xml:space="preserve">If THIRD PARTY FLAG = 'Y' , then populate the element with
DMSTC = Domestic
INTNL = International.
If THIRD PARTY FLAG = 'N' or 'NA' , then populate the element with
NA = Not Applicable.
</t>
  </si>
</sst>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1"/>
      <color theme="1"/>
      <name val="Calibri"/>
      <family val="2"/>
      <scheme val="minor"/>
    </font>
    <font>
      <sz val="10"/>
      <color theme="1"/>
      <name val="Calibri"/>
      <family val="2"/>
      <scheme val="minor"/>
    </font>
    <font>
      <i/>
      <sz val="10"/>
      <color theme="1"/>
      <name val="Calibri"/>
      <family val="2"/>
      <scheme val="minor"/>
    </font>
    <font>
      <b/>
      <sz val="10"/>
      <color theme="0"/>
      <name val="Calibri"/>
      <family val="2"/>
      <scheme val="minor"/>
    </font>
    <font>
      <sz val="11"/>
      <color indexed="8"/>
      <name val="Calibri"/>
      <family val="2"/>
    </font>
    <font>
      <sz val="10"/>
      <color theme="1"/>
      <name val="Arial"/>
      <family val="2"/>
    </font>
    <font>
      <sz val="10"/>
      <color indexed="8"/>
      <name val="Arial"/>
      <family val="2"/>
    </font>
    <font>
      <sz val="10"/>
      <color rgb="FF000000"/>
      <name val="Calibri"/>
      <family val="2"/>
      <scheme val="minor"/>
    </font>
    <font>
      <sz val="10"/>
      <name val="Calibri"/>
      <family val="2"/>
      <scheme val="minor"/>
    </font>
    <font>
      <u/>
      <sz val="11"/>
      <color theme="10"/>
      <name val="Calibri"/>
      <family val="2"/>
      <scheme val="minor"/>
    </font>
    <font>
      <u/>
      <sz val="10"/>
      <color theme="10"/>
      <name val="Calibri"/>
      <family val="2"/>
      <scheme val="minor"/>
    </font>
    <font>
      <sz val="10"/>
      <color theme="0" tint="-0.499984740745262"/>
      <name val="Calibri"/>
      <family val="2"/>
      <scheme val="minor"/>
    </font>
    <font>
      <sz val="11"/>
      <color theme="0" tint="-0.499984740745262"/>
      <name val="Calibri"/>
      <family val="2"/>
      <scheme val="minor"/>
    </font>
    <font>
      <sz val="10"/>
      <color rgb="FFFF0000"/>
      <name val="Calibri"/>
      <family val="2"/>
      <scheme val="minor"/>
    </font>
    <font>
      <b/>
      <sz val="10"/>
      <color theme="0" tint="-0.14999847407452621"/>
      <name val="Calibri"/>
      <family val="2"/>
      <scheme val="minor"/>
    </font>
    <font>
      <sz val="10"/>
      <color theme="1"/>
      <name val="Calibri"/>
      <family val="2"/>
      <scheme val="minor"/>
    </font>
    <font>
      <b/>
      <sz val="10"/>
      <color theme="0"/>
      <name val="Calibri"/>
      <family val="2"/>
      <scheme val="minor"/>
    </font>
    <font>
      <sz val="10"/>
      <color theme="1"/>
      <name val="Calibri"/>
      <family val="2"/>
      <scheme val="minor"/>
    </font>
    <font>
      <sz val="10"/>
      <color theme="0" tint="-0.499984740745262"/>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0"/>
      <color theme="0" tint="-0.499984740745262"/>
      <name val="Calibri"/>
      <family val="2"/>
      <scheme val="minor"/>
    </font>
    <font>
      <sz val="9"/>
      <color theme="1"/>
      <name val="Tahoma"/>
      <family val="2"/>
    </font>
    <font>
      <sz val="11"/>
      <name val="Calibri"/>
      <family val="2"/>
      <scheme val="minor"/>
    </font>
    <font>
      <b/>
      <sz val="10"/>
      <color theme="1"/>
      <name val="Calibri"/>
      <family val="2"/>
      <scheme val="minor"/>
    </font>
    <font>
      <sz val="10"/>
      <color theme="1"/>
      <name val="Calibri"/>
      <family val="2"/>
      <scheme val="minor"/>
    </font>
  </fonts>
  <fills count="35">
    <fill>
      <patternFill patternType="none"/>
    </fill>
    <fill>
      <patternFill patternType="gray125"/>
    </fill>
    <fill>
      <patternFill patternType="solid">
        <fgColor rgb="FFFFFFCC"/>
      </patternFill>
    </fill>
    <fill>
      <patternFill patternType="solid">
        <fgColor theme="4"/>
        <bgColor theme="4"/>
      </patternFill>
    </fill>
    <fill>
      <patternFill patternType="solid">
        <fgColor theme="4" tint="0.59999389629810485"/>
        <bgColor theme="4" tint="0.5999938962981048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5">
    <border>
      <left/>
      <right/>
      <top/>
      <bottom/>
      <diagonal/>
    </border>
    <border>
      <left style="thin">
        <color rgb="FFB2B2B2"/>
      </left>
      <right style="thin">
        <color rgb="FFB2B2B2"/>
      </right>
      <top style="thin">
        <color rgb="FFB2B2B2"/>
      </top>
      <bottom style="thin">
        <color rgb="FFB2B2B2"/>
      </bottom>
      <diagonal/>
    </border>
    <border>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medium">
        <color indexed="64"/>
      </left>
      <right style="thin">
        <color theme="0"/>
      </right>
      <top/>
      <bottom style="thick">
        <color theme="0"/>
      </bottom>
      <diagonal/>
    </border>
    <border>
      <left/>
      <right style="medium">
        <color indexed="64"/>
      </right>
      <top/>
      <bottom style="thick">
        <color theme="0"/>
      </bottom>
      <diagonal/>
    </border>
    <border>
      <left style="medium">
        <color indexed="64"/>
      </left>
      <right style="thin">
        <color theme="0"/>
      </right>
      <top style="thin">
        <color theme="0"/>
      </top>
      <bottom style="thin">
        <color theme="0"/>
      </bottom>
      <diagonal/>
    </border>
    <border>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right style="thin">
        <color theme="0"/>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theme="0"/>
      </right>
      <top style="thin">
        <color theme="0"/>
      </top>
      <bottom/>
      <diagonal/>
    </border>
    <border>
      <left/>
      <right style="medium">
        <color indexed="64"/>
      </right>
      <top style="thin">
        <color theme="0"/>
      </top>
      <bottom/>
      <diagonal/>
    </border>
    <border>
      <left/>
      <right style="thin">
        <color theme="0"/>
      </right>
      <top/>
      <bottom/>
      <diagonal/>
    </border>
    <border>
      <left/>
      <right/>
      <top/>
      <bottom style="thin">
        <color theme="0"/>
      </bottom>
      <diagonal/>
    </border>
    <border>
      <left style="thin">
        <color theme="0"/>
      </left>
      <right/>
      <top style="thin">
        <color theme="0"/>
      </top>
      <bottom style="thin">
        <color theme="0"/>
      </bottom>
      <diagonal/>
    </border>
    <border>
      <left/>
      <right style="thin">
        <color theme="0"/>
      </right>
      <top/>
      <bottom style="thin">
        <color theme="0"/>
      </bottom>
      <diagonal/>
    </border>
    <border>
      <left/>
      <right/>
      <top/>
      <bottom style="thick">
        <color theme="0"/>
      </bottom>
      <diagonal/>
    </border>
    <border>
      <left/>
      <right/>
      <top style="thin">
        <color theme="0"/>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theme="0"/>
      </left>
      <right style="thin">
        <color theme="0"/>
      </right>
      <top style="thin">
        <color theme="0"/>
      </top>
      <bottom/>
      <diagonal/>
    </border>
    <border>
      <left style="medium">
        <color theme="0"/>
      </left>
      <right style="medium">
        <color theme="0"/>
      </right>
      <top style="medium">
        <color theme="0"/>
      </top>
      <bottom style="medium">
        <color theme="0"/>
      </bottom>
      <diagonal/>
    </border>
    <border>
      <left style="medium">
        <color indexed="64"/>
      </left>
      <right style="thin">
        <color theme="0"/>
      </right>
      <top/>
      <bottom style="thin">
        <color theme="0"/>
      </bottom>
      <diagonal/>
    </border>
    <border>
      <left style="thin">
        <color theme="0"/>
      </left>
      <right/>
      <top/>
      <bottom/>
      <diagonal/>
    </border>
    <border>
      <left style="medium">
        <color indexed="64"/>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ck">
        <color theme="0"/>
      </bottom>
      <diagonal/>
    </border>
    <border>
      <left style="thin">
        <color theme="0"/>
      </left>
      <right style="thin">
        <color theme="0"/>
      </right>
      <top style="thin">
        <color theme="0"/>
      </top>
      <bottom style="medium">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9">
    <xf numFmtId="0" fontId="0" fillId="0" borderId="0"/>
    <xf numFmtId="0" fontId="4" fillId="2" borderId="1" applyNumberFormat="0" applyFont="0" applyAlignment="0" applyProtection="0"/>
    <xf numFmtId="0" fontId="5" fillId="0" borderId="0"/>
    <xf numFmtId="0" fontId="6" fillId="0" borderId="0"/>
    <xf numFmtId="0" fontId="9" fillId="0" borderId="0" applyNumberFormat="0" applyFill="0" applyBorder="0" applyAlignment="0" applyProtection="0"/>
    <xf numFmtId="0" fontId="37" fillId="0" borderId="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34" fillId="34" borderId="0" applyNumberFormat="0" applyBorder="0" applyAlignment="0" applyProtection="0"/>
    <xf numFmtId="0" fontId="34" fillId="11"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34" fillId="31" borderId="0" applyNumberFormat="0" applyBorder="0" applyAlignment="0" applyProtection="0"/>
    <xf numFmtId="0" fontId="24" fillId="6" borderId="0" applyNumberFormat="0" applyBorder="0" applyAlignment="0" applyProtection="0"/>
    <xf numFmtId="0" fontId="28" fillId="9" borderId="28" applyNumberFormat="0" applyAlignment="0" applyProtection="0"/>
    <xf numFmtId="0" fontId="30" fillId="10" borderId="31" applyNumberFormat="0" applyAlignment="0" applyProtection="0"/>
    <xf numFmtId="0" fontId="32" fillId="0" borderId="0" applyNumberFormat="0" applyFill="0" applyBorder="0" applyAlignment="0" applyProtection="0"/>
    <xf numFmtId="0" fontId="23" fillId="5" borderId="0" applyNumberFormat="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6" fillId="8" borderId="28" applyNumberFormat="0" applyAlignment="0" applyProtection="0"/>
    <xf numFmtId="0" fontId="29" fillId="0" borderId="30" applyNumberFormat="0" applyFill="0" applyAlignment="0" applyProtection="0"/>
    <xf numFmtId="0" fontId="25" fillId="7" borderId="0" applyNumberFormat="0" applyBorder="0" applyAlignment="0" applyProtection="0"/>
    <xf numFmtId="0" fontId="5" fillId="0" borderId="0"/>
    <xf numFmtId="0" fontId="19" fillId="2" borderId="1" applyNumberFormat="0" applyFont="0" applyAlignment="0" applyProtection="0"/>
    <xf numFmtId="0" fontId="4" fillId="2" borderId="1" applyNumberFormat="0" applyFont="0" applyAlignment="0" applyProtection="0"/>
    <xf numFmtId="0" fontId="27" fillId="9" borderId="29" applyNumberFormat="0" applyAlignment="0" applyProtection="0"/>
    <xf numFmtId="0" fontId="33" fillId="0" borderId="32" applyNumberFormat="0" applyFill="0" applyAlignment="0" applyProtection="0"/>
    <xf numFmtId="0" fontId="31" fillId="0" borderId="0" applyNumberFormat="0" applyFill="0" applyBorder="0" applyAlignment="0" applyProtection="0"/>
  </cellStyleXfs>
  <cellXfs count="120">
    <xf numFmtId="0" fontId="0" fillId="0" borderId="0" xfId="0"/>
    <xf numFmtId="0" fontId="0" fillId="0" borderId="0" xfId="0"/>
    <xf numFmtId="0" fontId="3" fillId="3" borderId="2" xfId="0" applyFont="1" applyFill="1" applyBorder="1" applyAlignment="1">
      <alignment horizontal="left" vertical="center" wrapText="1"/>
    </xf>
    <xf numFmtId="0" fontId="1" fillId="4" borderId="3" xfId="0" applyFont="1" applyFill="1" applyBorder="1" applyAlignment="1">
      <alignment horizontal="center" vertical="top" wrapText="1"/>
    </xf>
    <xf numFmtId="0" fontId="0" fillId="0" borderId="0" xfId="0" applyAlignment="1">
      <alignment horizontal="center"/>
    </xf>
    <xf numFmtId="0" fontId="3" fillId="3" borderId="2" xfId="0" applyFont="1" applyFill="1" applyBorder="1" applyAlignment="1">
      <alignment horizontal="center" vertical="center" wrapText="1"/>
    </xf>
    <xf numFmtId="0" fontId="1" fillId="4" borderId="3" xfId="0" applyFont="1" applyFill="1" applyBorder="1" applyAlignment="1">
      <alignment horizontal="left" vertical="top" wrapText="1"/>
    </xf>
    <xf numFmtId="0" fontId="0" fillId="0" borderId="0" xfId="0" applyAlignment="1">
      <alignment horizontal="left"/>
    </xf>
    <xf numFmtId="0" fontId="1" fillId="4" borderId="3" xfId="0" quotePrefix="1" applyFont="1" applyFill="1" applyBorder="1" applyAlignment="1">
      <alignment horizontal="left" vertical="top" wrapText="1"/>
    </xf>
    <xf numFmtId="0" fontId="1" fillId="4" borderId="4" xfId="0" applyFont="1" applyFill="1" applyBorder="1" applyAlignment="1">
      <alignment horizontal="left" vertical="top" wrapText="1"/>
    </xf>
    <xf numFmtId="0" fontId="1" fillId="4" borderId="4" xfId="0" applyFont="1" applyFill="1" applyBorder="1" applyAlignment="1">
      <alignment horizontal="center" vertical="top" wrapText="1"/>
    </xf>
    <xf numFmtId="0" fontId="8" fillId="4" borderId="3" xfId="0" applyFont="1" applyFill="1" applyBorder="1" applyAlignment="1">
      <alignment horizontal="left" vertical="top" wrapText="1"/>
    </xf>
    <xf numFmtId="0" fontId="0" fillId="0" borderId="0" xfId="0" applyAlignment="1">
      <alignment horizontal="left" vertical="top"/>
    </xf>
    <xf numFmtId="0" fontId="1" fillId="4" borderId="5" xfId="0" applyFont="1" applyFill="1" applyBorder="1" applyAlignment="1">
      <alignment horizontal="left" vertical="top" wrapText="1"/>
    </xf>
    <xf numFmtId="0" fontId="0" fillId="0" borderId="0" xfId="0" applyBorder="1" applyAlignment="1">
      <alignment horizontal="left" vertical="top"/>
    </xf>
    <xf numFmtId="0" fontId="0" fillId="0" borderId="0" xfId="0" applyAlignment="1">
      <alignment vertical="center"/>
    </xf>
    <xf numFmtId="0" fontId="0" fillId="0" borderId="0" xfId="0" applyAlignment="1">
      <alignment vertical="top"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 fillId="4" borderId="8" xfId="0" applyFont="1" applyFill="1" applyBorder="1" applyAlignment="1">
      <alignment horizontal="left" vertical="top" wrapText="1"/>
    </xf>
    <xf numFmtId="0" fontId="1" fillId="4" borderId="9" xfId="0" applyFont="1" applyFill="1" applyBorder="1" applyAlignment="1">
      <alignment horizontal="center" vertical="top" wrapText="1"/>
    </xf>
    <xf numFmtId="0" fontId="1" fillId="4" borderId="10" xfId="0" applyFont="1" applyFill="1" applyBorder="1" applyAlignment="1">
      <alignment horizontal="left" vertical="top" wrapText="1"/>
    </xf>
    <xf numFmtId="0" fontId="1" fillId="4" borderId="11" xfId="0" applyFont="1" applyFill="1" applyBorder="1" applyAlignment="1">
      <alignment horizontal="left" vertical="top" wrapText="1"/>
    </xf>
    <xf numFmtId="0" fontId="1" fillId="4" borderId="12" xfId="0" applyFont="1" applyFill="1" applyBorder="1" applyAlignment="1">
      <alignment horizontal="center" vertical="top" wrapText="1"/>
    </xf>
    <xf numFmtId="0" fontId="1" fillId="4" borderId="9" xfId="0" applyFont="1" applyFill="1" applyBorder="1" applyAlignment="1">
      <alignment horizontal="left" vertical="top" wrapText="1"/>
    </xf>
    <xf numFmtId="0" fontId="1" fillId="4" borderId="12"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17" xfId="0" applyFont="1" applyFill="1" applyBorder="1" applyAlignment="1">
      <alignment horizontal="center" vertical="top" wrapText="1"/>
    </xf>
    <xf numFmtId="0" fontId="1" fillId="4" borderId="18" xfId="0" applyFont="1" applyFill="1" applyBorder="1" applyAlignment="1">
      <alignment horizontal="center" vertical="top" wrapText="1"/>
    </xf>
    <xf numFmtId="0" fontId="1" fillId="4" borderId="10" xfId="0" applyFont="1" applyFill="1" applyBorder="1" applyAlignment="1">
      <alignment horizontal="center" vertical="top" wrapText="1"/>
    </xf>
    <xf numFmtId="0" fontId="3" fillId="3" borderId="7" xfId="0" applyFont="1" applyFill="1" applyBorder="1" applyAlignment="1">
      <alignment horizontal="left" vertical="center" wrapText="1"/>
    </xf>
    <xf numFmtId="0" fontId="0" fillId="0" borderId="14" xfId="0" applyBorder="1"/>
    <xf numFmtId="0" fontId="0" fillId="0" borderId="14" xfId="0" applyBorder="1" applyAlignment="1">
      <alignment horizontal="left" vertical="top" wrapText="1"/>
    </xf>
    <xf numFmtId="0" fontId="0" fillId="0" borderId="16" xfId="0" applyBorder="1" applyAlignment="1">
      <alignment horizontal="left" vertical="top" wrapText="1"/>
    </xf>
    <xf numFmtId="0" fontId="1" fillId="0" borderId="13" xfId="0" applyFont="1" applyBorder="1"/>
    <xf numFmtId="0" fontId="1" fillId="0" borderId="14" xfId="0" applyFont="1" applyBorder="1"/>
    <xf numFmtId="0" fontId="1" fillId="0" borderId="15" xfId="0" applyFont="1" applyBorder="1"/>
    <xf numFmtId="0" fontId="1" fillId="0" borderId="16" xfId="0" applyFont="1" applyBorder="1"/>
    <xf numFmtId="14" fontId="1" fillId="4" borderId="3" xfId="0" applyNumberFormat="1" applyFont="1" applyFill="1" applyBorder="1" applyAlignment="1">
      <alignment horizontal="center" vertical="top" wrapText="1"/>
    </xf>
    <xf numFmtId="0" fontId="11" fillId="4" borderId="3" xfId="0" applyFont="1" applyFill="1" applyBorder="1" applyAlignment="1">
      <alignment horizontal="left" vertical="top" wrapText="1"/>
    </xf>
    <xf numFmtId="0" fontId="12" fillId="0" borderId="0" xfId="0" applyFont="1"/>
    <xf numFmtId="0" fontId="1" fillId="0" borderId="0" xfId="0" applyFont="1" applyBorder="1" applyAlignment="1">
      <alignment horizontal="left" vertical="top" wrapText="1"/>
    </xf>
    <xf numFmtId="0" fontId="1" fillId="0" borderId="0" xfId="0" applyFont="1" applyBorder="1" applyAlignment="1">
      <alignment horizontal="center" vertical="top" wrapText="1"/>
    </xf>
    <xf numFmtId="0" fontId="1" fillId="0" borderId="0" xfId="0" applyFont="1" applyAlignment="1">
      <alignment horizontal="left" vertical="top" wrapText="1"/>
    </xf>
    <xf numFmtId="0" fontId="1" fillId="4" borderId="19" xfId="0" applyFont="1" applyFill="1" applyBorder="1" applyAlignment="1">
      <alignment horizontal="left" vertical="top" wrapText="1"/>
    </xf>
    <xf numFmtId="0" fontId="1" fillId="4" borderId="0" xfId="0" applyFont="1" applyFill="1" applyBorder="1" applyAlignment="1">
      <alignment horizontal="center" vertical="top" wrapText="1"/>
    </xf>
    <xf numFmtId="0" fontId="1" fillId="4" borderId="0" xfId="0" applyFont="1" applyFill="1" applyBorder="1" applyAlignment="1">
      <alignment horizontal="left" vertical="top" wrapText="1"/>
    </xf>
    <xf numFmtId="0" fontId="11" fillId="4" borderId="0" xfId="0" applyFont="1" applyFill="1" applyBorder="1" applyAlignment="1">
      <alignment horizontal="left" vertical="top" wrapText="1"/>
    </xf>
    <xf numFmtId="0" fontId="3" fillId="3" borderId="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1" fillId="4" borderId="4" xfId="0" applyFont="1" applyFill="1" applyBorder="1" applyAlignment="1">
      <alignment horizontal="left" vertical="top" wrapText="1"/>
    </xf>
    <xf numFmtId="0" fontId="0" fillId="0" borderId="20" xfId="0" applyBorder="1"/>
    <xf numFmtId="0" fontId="3" fillId="3" borderId="4" xfId="0" applyFont="1" applyFill="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wrapText="1"/>
    </xf>
    <xf numFmtId="0" fontId="0" fillId="0" borderId="0" xfId="0" applyAlignment="1">
      <alignment wrapText="1"/>
    </xf>
    <xf numFmtId="0" fontId="1" fillId="0" borderId="0" xfId="0" applyFont="1" applyAlignment="1">
      <alignment horizontal="center" vertical="top" wrapText="1"/>
    </xf>
    <xf numFmtId="0" fontId="13" fillId="4" borderId="3" xfId="0" applyFont="1" applyFill="1" applyBorder="1" applyAlignment="1">
      <alignment horizontal="left" vertical="top" wrapText="1"/>
    </xf>
    <xf numFmtId="0" fontId="8" fillId="4" borderId="3" xfId="0" applyFont="1" applyFill="1" applyBorder="1" applyAlignment="1">
      <alignment horizontal="center" vertical="top" wrapText="1"/>
    </xf>
    <xf numFmtId="0" fontId="8" fillId="0" borderId="0" xfId="0" applyFont="1" applyAlignment="1">
      <alignment horizontal="left" vertical="top" wrapText="1"/>
    </xf>
    <xf numFmtId="0" fontId="10" fillId="4" borderId="4" xfId="4" applyFont="1" applyFill="1" applyBorder="1" applyAlignment="1">
      <alignment horizontal="left" vertical="top" wrapText="1"/>
    </xf>
    <xf numFmtId="0" fontId="1" fillId="4" borderId="21" xfId="0" applyFont="1" applyFill="1" applyBorder="1" applyAlignment="1">
      <alignment horizontal="left" vertical="top" wrapText="1"/>
    </xf>
    <xf numFmtId="0" fontId="15" fillId="4" borderId="3" xfId="0" applyFont="1" applyFill="1" applyBorder="1" applyAlignment="1">
      <alignment horizontal="left" vertical="top" wrapText="1"/>
    </xf>
    <xf numFmtId="0" fontId="16" fillId="3" borderId="2" xfId="0" applyFont="1" applyFill="1" applyBorder="1" applyAlignment="1">
      <alignment horizontal="center" vertical="center" wrapText="1"/>
    </xf>
    <xf numFmtId="0" fontId="1" fillId="4" borderId="4" xfId="0" applyFont="1" applyFill="1" applyBorder="1" applyAlignment="1">
      <alignment vertical="top" wrapText="1"/>
    </xf>
    <xf numFmtId="0" fontId="3" fillId="3" borderId="23" xfId="0" applyFont="1" applyFill="1" applyBorder="1" applyAlignment="1">
      <alignment horizontal="center" vertical="center" wrapText="1"/>
    </xf>
    <xf numFmtId="0" fontId="1" fillId="4" borderId="22" xfId="0" applyFont="1" applyFill="1" applyBorder="1" applyAlignment="1">
      <alignment horizontal="center" vertical="top" wrapText="1"/>
    </xf>
    <xf numFmtId="0" fontId="1" fillId="4" borderId="24" xfId="0" applyFont="1" applyFill="1" applyBorder="1" applyAlignment="1">
      <alignment horizontal="left" vertical="top" wrapText="1"/>
    </xf>
    <xf numFmtId="0" fontId="1" fillId="4" borderId="24" xfId="0" quotePrefix="1" applyFont="1" applyFill="1" applyBorder="1" applyAlignment="1">
      <alignment horizontal="left" vertical="top" wrapText="1"/>
    </xf>
    <xf numFmtId="0" fontId="11" fillId="4" borderId="24" xfId="0" applyFont="1" applyFill="1" applyBorder="1" applyAlignment="1">
      <alignment horizontal="left" vertical="top" wrapText="1"/>
    </xf>
    <xf numFmtId="0" fontId="1" fillId="4" borderId="4" xfId="0" quotePrefix="1" applyFont="1" applyFill="1" applyBorder="1" applyAlignment="1">
      <alignment horizontal="left" vertical="top" wrapText="1"/>
    </xf>
    <xf numFmtId="0" fontId="1" fillId="4" borderId="4" xfId="0" quotePrefix="1" applyFont="1" applyFill="1" applyBorder="1" applyAlignment="1">
      <alignment horizontal="center" vertical="top" wrapText="1"/>
    </xf>
    <xf numFmtId="0" fontId="0" fillId="0" borderId="4" xfId="0" applyBorder="1"/>
    <xf numFmtId="0" fontId="0" fillId="0" borderId="4" xfId="0" applyBorder="1" applyAlignment="1">
      <alignment horizontal="center"/>
    </xf>
    <xf numFmtId="0" fontId="16" fillId="3" borderId="4" xfId="0" applyFont="1" applyFill="1" applyBorder="1" applyAlignment="1">
      <alignment horizontal="center" vertical="center" wrapText="1"/>
    </xf>
    <xf numFmtId="0" fontId="15" fillId="4" borderId="4" xfId="0" applyFont="1" applyFill="1" applyBorder="1" applyAlignment="1">
      <alignment vertical="top" wrapText="1"/>
    </xf>
    <xf numFmtId="0" fontId="8" fillId="4" borderId="21" xfId="0" applyFont="1" applyFill="1" applyBorder="1" applyAlignment="1">
      <alignment horizontal="left" vertical="top" wrapText="1"/>
    </xf>
    <xf numFmtId="0" fontId="18" fillId="0" borderId="0" xfId="0" applyFont="1" applyBorder="1" applyAlignment="1">
      <alignment horizontal="left" vertical="top" wrapText="1"/>
    </xf>
    <xf numFmtId="0" fontId="17" fillId="0" borderId="0" xfId="0" applyFont="1" applyBorder="1" applyAlignment="1">
      <alignment horizontal="center" vertical="top" wrapText="1"/>
    </xf>
    <xf numFmtId="0" fontId="1" fillId="4" borderId="33" xfId="0" applyFont="1" applyFill="1" applyBorder="1" applyAlignment="1">
      <alignment horizontal="left" vertical="top" wrapText="1"/>
    </xf>
    <xf numFmtId="0" fontId="1" fillId="4" borderId="33" xfId="0" applyFont="1" applyFill="1" applyBorder="1" applyAlignment="1">
      <alignment horizontal="center" vertical="top" wrapText="1"/>
    </xf>
    <xf numFmtId="0" fontId="1" fillId="4" borderId="5" xfId="0" applyFont="1" applyFill="1" applyBorder="1" applyAlignment="1">
      <alignment horizontal="center" vertical="top" wrapText="1"/>
    </xf>
    <xf numFmtId="0" fontId="1" fillId="4" borderId="35" xfId="0" applyFont="1" applyFill="1" applyBorder="1" applyAlignment="1">
      <alignment horizontal="center" vertical="top" wrapText="1"/>
    </xf>
    <xf numFmtId="0" fontId="17" fillId="4" borderId="19" xfId="0" applyFont="1" applyFill="1" applyBorder="1" applyAlignment="1">
      <alignment horizontal="left" vertical="top" wrapText="1"/>
    </xf>
    <xf numFmtId="0" fontId="17" fillId="4" borderId="19" xfId="0" applyFont="1" applyFill="1" applyBorder="1" applyAlignment="1">
      <alignment horizontal="center" vertical="top" wrapText="1"/>
    </xf>
    <xf numFmtId="0" fontId="1" fillId="4" borderId="34" xfId="0" applyFont="1" applyFill="1" applyBorder="1" applyAlignment="1">
      <alignment horizontal="center" vertical="top" wrapText="1"/>
    </xf>
    <xf numFmtId="0" fontId="1" fillId="4" borderId="34" xfId="0" applyFont="1" applyFill="1" applyBorder="1" applyAlignment="1">
      <alignment horizontal="left" vertical="top" wrapText="1"/>
    </xf>
    <xf numFmtId="0" fontId="11" fillId="4" borderId="5" xfId="0" applyFont="1" applyFill="1" applyBorder="1" applyAlignment="1">
      <alignment horizontal="left" vertical="top" wrapText="1"/>
    </xf>
    <xf numFmtId="0" fontId="35" fillId="4" borderId="0" xfId="0" applyFont="1" applyFill="1" applyBorder="1" applyAlignment="1">
      <alignment horizontal="left" vertical="top" wrapText="1"/>
    </xf>
    <xf numFmtId="0" fontId="36" fillId="4" borderId="0" xfId="0" applyFont="1" applyFill="1" applyBorder="1" applyAlignment="1">
      <alignment horizontal="left" vertical="top" wrapText="1"/>
    </xf>
    <xf numFmtId="0" fontId="35" fillId="4" borderId="36" xfId="0" applyFont="1" applyFill="1" applyBorder="1" applyAlignment="1">
      <alignment horizontal="center" vertical="top" wrapText="1"/>
    </xf>
    <xf numFmtId="0" fontId="35" fillId="4" borderId="36" xfId="0" applyFont="1" applyFill="1" applyBorder="1" applyAlignment="1">
      <alignment horizontal="left" vertical="top" wrapText="1"/>
    </xf>
    <xf numFmtId="0" fontId="35" fillId="4" borderId="3" xfId="0" applyFont="1" applyFill="1" applyBorder="1" applyAlignment="1">
      <alignment horizontal="center" vertical="top" wrapText="1"/>
    </xf>
    <xf numFmtId="0" fontId="1" fillId="4" borderId="37" xfId="0" applyFont="1" applyFill="1" applyBorder="1" applyAlignment="1">
      <alignment horizontal="center" vertical="top" wrapText="1"/>
    </xf>
    <xf numFmtId="0" fontId="11" fillId="4" borderId="34" xfId="0" applyFont="1" applyFill="1" applyBorder="1" applyAlignment="1">
      <alignment horizontal="left" vertical="top" wrapText="1"/>
    </xf>
    <xf numFmtId="0" fontId="1" fillId="4" borderId="22" xfId="0" applyFont="1" applyFill="1" applyBorder="1" applyAlignment="1">
      <alignment horizontal="left" vertical="top" wrapText="1"/>
    </xf>
    <xf numFmtId="0" fontId="11" fillId="4" borderId="22"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38" xfId="0" applyFont="1" applyFill="1" applyBorder="1" applyAlignment="1">
      <alignment horizontal="center" vertical="top" wrapText="1"/>
    </xf>
    <xf numFmtId="0" fontId="1" fillId="4" borderId="38" xfId="0" applyFont="1" applyFill="1" applyBorder="1" applyAlignment="1">
      <alignment horizontal="left" vertical="top" wrapText="1"/>
    </xf>
    <xf numFmtId="0" fontId="1" fillId="0" borderId="0" xfId="0" applyFont="1" applyAlignment="1">
      <alignment wrapText="1"/>
    </xf>
    <xf numFmtId="0" fontId="11" fillId="0" borderId="0" xfId="0" applyFont="1" applyAlignment="1">
      <alignment horizontal="left" vertical="top" wrapText="1"/>
    </xf>
    <xf numFmtId="0" fontId="8" fillId="4" borderId="0" xfId="0" applyFont="1" applyFill="1" applyAlignment="1">
      <alignment horizontal="left" vertical="top" wrapText="1"/>
    </xf>
    <xf numFmtId="0" fontId="38" fillId="0" borderId="0" xfId="0" applyFont="1"/>
    <xf numFmtId="0" fontId="3" fillId="3" borderId="39" xfId="0" applyFont="1" applyFill="1" applyBorder="1" applyAlignment="1">
      <alignment horizontal="center" vertical="center" wrapText="1"/>
    </xf>
    <xf numFmtId="0" fontId="10" fillId="0" borderId="4" xfId="4" applyFont="1" applyBorder="1" applyAlignment="1">
      <alignment horizontal="left" vertical="top"/>
    </xf>
    <xf numFmtId="0" fontId="3" fillId="3" borderId="40" xfId="0" applyFont="1" applyFill="1" applyBorder="1" applyAlignment="1">
      <alignment horizontal="center" vertical="center" wrapText="1"/>
    </xf>
    <xf numFmtId="14" fontId="1" fillId="4" borderId="5" xfId="0" applyNumberFormat="1" applyFont="1" applyFill="1" applyBorder="1" applyAlignment="1">
      <alignment horizontal="center" vertical="top" wrapText="1"/>
    </xf>
    <xf numFmtId="0" fontId="1" fillId="4" borderId="11" xfId="0" applyFont="1" applyFill="1" applyBorder="1" applyAlignment="1">
      <alignment horizontal="center" vertical="top" wrapText="1"/>
    </xf>
    <xf numFmtId="0" fontId="1" fillId="0" borderId="0" xfId="0" applyFont="1" applyAlignment="1">
      <alignment horizontal="left" vertical="top"/>
    </xf>
    <xf numFmtId="0" fontId="1" fillId="0" borderId="0" xfId="6" applyFont="1" applyFill="1" applyBorder="1" applyAlignment="1">
      <alignment horizontal="left" vertical="top" wrapText="1"/>
    </xf>
    <xf numFmtId="0" fontId="1" fillId="0" borderId="0" xfId="5" applyFont="1" applyAlignment="1">
      <alignment horizontal="left" vertical="top" wrapText="1"/>
    </xf>
    <xf numFmtId="0" fontId="1" fillId="0" borderId="0" xfId="5" applyFont="1" applyFill="1" applyAlignment="1">
      <alignment horizontal="left" vertical="top" wrapText="1"/>
    </xf>
    <xf numFmtId="0" fontId="1" fillId="0" borderId="41" xfId="0" applyFont="1" applyBorder="1" applyAlignment="1">
      <alignment horizontal="left" vertical="top" wrapText="1"/>
    </xf>
    <xf numFmtId="0" fontId="1" fillId="0" borderId="42" xfId="0" applyFont="1" applyBorder="1" applyAlignment="1">
      <alignment horizontal="left" vertical="top" wrapText="1"/>
    </xf>
    <xf numFmtId="0" fontId="1" fillId="0" borderId="43" xfId="0" applyFont="1" applyBorder="1" applyAlignment="1">
      <alignment horizontal="left" vertical="top" wrapText="1"/>
    </xf>
    <xf numFmtId="0" fontId="1" fillId="0" borderId="44" xfId="0" applyFont="1" applyBorder="1" applyAlignment="1">
      <alignment horizontal="left" vertical="top" wrapText="1"/>
    </xf>
    <xf numFmtId="0" fontId="40" fillId="0" borderId="41" xfId="0" applyFont="1" applyBorder="1" applyAlignment="1">
      <alignment horizontal="left" vertical="top" wrapText="1"/>
    </xf>
    <xf numFmtId="0" fontId="40" fillId="0" borderId="42" xfId="0" applyFont="1" applyBorder="1" applyAlignment="1">
      <alignment horizontal="left" vertical="top" wrapText="1"/>
    </xf>
    <xf numFmtId="0" fontId="8" fillId="4" borderId="19" xfId="0" applyFont="1" applyFill="1" applyBorder="1" applyAlignment="1">
      <alignment horizontal="left" vertical="top" wrapText="1"/>
    </xf>
  </cellXfs>
  <cellStyles count="49">
    <cellStyle name="20% - Accent1 2" xfId="7"/>
    <cellStyle name="20% - Accent2 2" xfId="8"/>
    <cellStyle name="20% - Accent3 2" xfId="9"/>
    <cellStyle name="20% - Accent4 2" xfId="10"/>
    <cellStyle name="20% - Accent5 2" xfId="11"/>
    <cellStyle name="20% - Accent6 2" xfId="12"/>
    <cellStyle name="40% - Accent1 2" xfId="13"/>
    <cellStyle name="40% - Accent2 2" xfId="14"/>
    <cellStyle name="40% - Accent3 2" xfId="15"/>
    <cellStyle name="40% - Accent4 2" xfId="16"/>
    <cellStyle name="40% - Accent5 2" xfId="17"/>
    <cellStyle name="40% - Accent6 2" xfId="18"/>
    <cellStyle name="60% - Accent1 2" xfId="19"/>
    <cellStyle name="60% - Accent2 2" xfId="20"/>
    <cellStyle name="60% - Accent3 2" xfId="21"/>
    <cellStyle name="60% - Accent4 2" xfId="22"/>
    <cellStyle name="60% - Accent5 2" xfId="23"/>
    <cellStyle name="60% - Accent6 2" xfId="24"/>
    <cellStyle name="Accent1 2" xfId="25"/>
    <cellStyle name="Accent2 2" xfId="26"/>
    <cellStyle name="Accent3 2" xfId="27"/>
    <cellStyle name="Accent4 2" xfId="28"/>
    <cellStyle name="Accent5 2" xfId="29"/>
    <cellStyle name="Accent6 2" xfId="30"/>
    <cellStyle name="Bad 2" xfId="31"/>
    <cellStyle name="Calculation 2" xfId="32"/>
    <cellStyle name="Check Cell 2" xfId="33"/>
    <cellStyle name="Explanatory Text 2" xfId="34"/>
    <cellStyle name="Good 2" xfId="35"/>
    <cellStyle name="Heading 1 2" xfId="36"/>
    <cellStyle name="Heading 2 2" xfId="37"/>
    <cellStyle name="Heading 3 2" xfId="38"/>
    <cellStyle name="Heading 4 2" xfId="39"/>
    <cellStyle name="Hyperlink" xfId="4" builtinId="8"/>
    <cellStyle name="Input 2" xfId="40"/>
    <cellStyle name="Linked Cell 2" xfId="41"/>
    <cellStyle name="Neutral 2" xfId="42"/>
    <cellStyle name="Normal" xfId="0" builtinId="0"/>
    <cellStyle name="Normal 2" xfId="2"/>
    <cellStyle name="Normal 2 2" xfId="3"/>
    <cellStyle name="Normal 2 3" xfId="43"/>
    <cellStyle name="Normal 2 4" xfId="6"/>
    <cellStyle name="Normal 3" xfId="5"/>
    <cellStyle name="Note 2" xfId="1"/>
    <cellStyle name="Note 2 2" xfId="45"/>
    <cellStyle name="Note 2 3" xfId="44"/>
    <cellStyle name="Output 2" xfId="46"/>
    <cellStyle name="Total 2" xfId="47"/>
    <cellStyle name="Warning Text 2" xfId="48"/>
  </cellStyles>
  <dxfs count="496">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top"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left" vertical="top" textRotation="0" wrapText="1" indent="0" justifyLastLine="0" shrinkToFit="0" readingOrder="0"/>
      <border diagonalUp="0" diagonalDown="0" outline="0">
        <left style="thin">
          <color theme="0"/>
        </left>
        <right style="thin">
          <color auto="1"/>
        </right>
        <top style="thin">
          <color auto="1"/>
        </top>
        <bottom style="thin">
          <color auto="1"/>
        </bottom>
      </border>
    </dxf>
    <dxf>
      <font>
        <b val="0"/>
        <i val="0"/>
        <strike val="0"/>
        <condense val="0"/>
        <extend val="0"/>
        <outline val="0"/>
        <shadow val="0"/>
        <u val="none"/>
        <vertAlign val="baseline"/>
        <sz val="10"/>
        <color theme="0" tint="-0.499984740745262"/>
        <name val="Calibri"/>
        <scheme val="minor"/>
      </font>
      <fill>
        <patternFill patternType="solid">
          <fgColor theme="4" tint="0.59999389629810485"/>
          <bgColor theme="4" tint="0.59999389629810485"/>
        </patternFill>
      </fill>
      <alignment horizontal="left" vertical="top" textRotation="0" wrapText="1" indent="0" justifyLastLine="0" shrinkToFit="0" readingOrder="0"/>
      <border diagonalUp="0" diagonalDown="0" outline="0">
        <left style="thin">
          <color theme="0"/>
        </left>
        <right style="thin">
          <color auto="1"/>
        </right>
        <top style="thin">
          <color auto="1"/>
        </top>
        <bottom style="thin">
          <color auto="1"/>
        </bottom>
      </border>
    </dxf>
    <dxf>
      <font>
        <b val="0"/>
        <i val="0"/>
        <strike val="0"/>
        <condense val="0"/>
        <extend val="0"/>
        <outline val="0"/>
        <shadow val="0"/>
        <u val="none"/>
        <vertAlign val="baseline"/>
        <sz val="10"/>
        <color theme="0" tint="-0.499984740745262"/>
        <name val="Calibri"/>
        <scheme val="minor"/>
      </font>
      <fill>
        <patternFill patternType="solid">
          <fgColor theme="4" tint="0.59999389629810485"/>
          <bgColor theme="4" tint="0.59999389629810485"/>
        </patternFill>
      </fill>
      <alignment horizontal="left" vertical="top"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left" vertical="top"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top"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outline="0">
        <bottom style="thick">
          <color theme="0"/>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left" vertical="top" textRotation="0" wrapText="1" indent="0" justifyLastLine="0" shrinkToFit="0" readingOrder="0"/>
    </dxf>
    <dxf>
      <border outline="0">
        <bottom style="thick">
          <color theme="0"/>
        </bottom>
      </border>
    </dxf>
    <dxf>
      <font>
        <b/>
        <i val="0"/>
        <strike val="0"/>
        <condense val="0"/>
        <extend val="0"/>
        <outline val="0"/>
        <shadow val="0"/>
        <u val="none"/>
        <vertAlign val="baseline"/>
        <sz val="10"/>
        <color theme="0"/>
        <name val="Calibri"/>
        <scheme val="minor"/>
      </font>
      <fill>
        <patternFill patternType="solid">
          <fgColor theme="4"/>
          <bgColor theme="4"/>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top"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left" vertical="top" textRotation="0" wrapText="1" indent="0" justifyLastLine="0" shrinkToFit="0" readingOrder="0"/>
      <border diagonalUp="0" diagonalDown="0" outline="0">
        <left style="thin">
          <color theme="0"/>
        </left>
        <right style="thin">
          <color auto="1"/>
        </right>
        <top style="thin">
          <color auto="1"/>
        </top>
        <bottom style="thin">
          <color auto="1"/>
        </bottom>
      </border>
    </dxf>
    <dxf>
      <font>
        <b val="0"/>
        <i val="0"/>
        <strike val="0"/>
        <condense val="0"/>
        <extend val="0"/>
        <outline val="0"/>
        <shadow val="0"/>
        <u val="none"/>
        <vertAlign val="baseline"/>
        <sz val="10"/>
        <color theme="0" tint="-0.499984740745262"/>
        <name val="Calibri"/>
        <scheme val="minor"/>
      </font>
      <fill>
        <patternFill patternType="solid">
          <fgColor theme="4" tint="0.59999389629810485"/>
          <bgColor theme="4" tint="0.59999389629810485"/>
        </patternFill>
      </fill>
      <alignment horizontal="left" vertical="top" textRotation="0" wrapText="1" indent="0" justifyLastLine="0" shrinkToFit="0" readingOrder="0"/>
      <border diagonalUp="0" diagonalDown="0" outline="0">
        <left style="thin">
          <color theme="0"/>
        </left>
        <right style="thin">
          <color auto="1"/>
        </right>
        <top style="thin">
          <color auto="1"/>
        </top>
        <bottom style="thin">
          <color auto="1"/>
        </bottom>
      </border>
    </dxf>
    <dxf>
      <font>
        <b val="0"/>
        <i val="0"/>
        <strike val="0"/>
        <condense val="0"/>
        <extend val="0"/>
        <outline val="0"/>
        <shadow val="0"/>
        <u val="none"/>
        <vertAlign val="baseline"/>
        <sz val="10"/>
        <color theme="0" tint="-0.499984740745262"/>
        <name val="Calibri"/>
        <scheme val="minor"/>
      </font>
      <fill>
        <patternFill patternType="solid">
          <fgColor theme="4" tint="0.59999389629810485"/>
          <bgColor theme="4" tint="0.59999389629810485"/>
        </patternFill>
      </fill>
      <alignment horizontal="left" vertical="top"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left" vertical="top"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top"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outline="0">
        <top style="thin">
          <color theme="0"/>
        </top>
      </border>
    </dxf>
    <dxf>
      <border outline="0">
        <right style="thin">
          <color theme="0"/>
        </right>
        <bottom style="thin">
          <color theme="0"/>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left" vertical="top" textRotation="0" wrapText="1" indent="0" justifyLastLine="0" shrinkToFit="0" readingOrder="0"/>
    </dxf>
    <dxf>
      <border outline="0">
        <bottom style="thick">
          <color theme="0"/>
        </bottom>
      </border>
    </dxf>
    <dxf>
      <font>
        <b/>
        <i val="0"/>
        <strike val="0"/>
        <condense val="0"/>
        <extend val="0"/>
        <outline val="0"/>
        <shadow val="0"/>
        <u val="none"/>
        <vertAlign val="baseline"/>
        <sz val="10"/>
        <color theme="0"/>
        <name val="Calibri"/>
        <scheme val="minor"/>
      </font>
      <fill>
        <patternFill patternType="solid">
          <fgColor theme="4"/>
          <bgColor theme="4"/>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ill>
        <patternFill>
          <bgColor theme="4" tint="0.39994506668294322"/>
        </patternFill>
      </fill>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top"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left" vertical="top" textRotation="0" wrapText="1" indent="0" justifyLastLine="0" shrinkToFit="0" readingOrder="0"/>
      <border diagonalUp="0" diagonalDown="0" outline="0">
        <left style="thin">
          <color theme="0"/>
        </left>
        <right style="thin">
          <color auto="1"/>
        </right>
        <top style="thin">
          <color auto="1"/>
        </top>
        <bottom style="thin">
          <color auto="1"/>
        </bottom>
      </border>
    </dxf>
    <dxf>
      <font>
        <b val="0"/>
        <i val="0"/>
        <strike val="0"/>
        <condense val="0"/>
        <extend val="0"/>
        <outline val="0"/>
        <shadow val="0"/>
        <u val="none"/>
        <vertAlign val="baseline"/>
        <sz val="10"/>
        <color theme="0" tint="-0.499984740745262"/>
        <name val="Calibri"/>
        <scheme val="minor"/>
      </font>
      <fill>
        <patternFill patternType="solid">
          <fgColor theme="4" tint="0.59999389629810485"/>
          <bgColor theme="4" tint="0.59999389629810485"/>
        </patternFill>
      </fill>
      <alignment horizontal="left" vertical="top" textRotation="0" wrapText="1" indent="0" justifyLastLine="0" shrinkToFit="0" readingOrder="0"/>
      <border diagonalUp="0" diagonalDown="0" outline="0">
        <left style="thin">
          <color theme="0"/>
        </left>
        <right style="thin">
          <color auto="1"/>
        </right>
        <top style="thin">
          <color auto="1"/>
        </top>
        <bottom style="thin">
          <color auto="1"/>
        </bottom>
      </border>
    </dxf>
    <dxf>
      <font>
        <b val="0"/>
        <i val="0"/>
        <strike val="0"/>
        <condense val="0"/>
        <extend val="0"/>
        <outline val="0"/>
        <shadow val="0"/>
        <u val="none"/>
        <vertAlign val="baseline"/>
        <sz val="10"/>
        <color theme="0" tint="-0.499984740745262"/>
        <name val="Calibri"/>
        <scheme val="minor"/>
      </font>
      <fill>
        <patternFill patternType="solid">
          <fgColor theme="4" tint="0.59999389629810485"/>
          <bgColor theme="4" tint="0.59999389629810485"/>
        </patternFill>
      </fill>
      <alignment horizontal="left" vertical="top"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left" vertical="top"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top"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outline="0">
        <top style="thin">
          <color theme="0"/>
        </top>
      </border>
    </dxf>
    <dxf>
      <border outline="0">
        <bottom style="thin">
          <color theme="0"/>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left" vertical="top" textRotation="0" wrapText="1" indent="0" justifyLastLine="0" shrinkToFit="0" readingOrder="0"/>
    </dxf>
    <dxf>
      <border outline="0">
        <bottom style="thick">
          <color theme="0"/>
        </bottom>
      </border>
    </dxf>
    <dxf>
      <font>
        <b/>
        <i val="0"/>
        <strike val="0"/>
        <condense val="0"/>
        <extend val="0"/>
        <outline val="0"/>
        <shadow val="0"/>
        <u val="none"/>
        <vertAlign val="baseline"/>
        <sz val="10"/>
        <color theme="0"/>
        <name val="Calibri"/>
        <scheme val="minor"/>
      </font>
      <fill>
        <patternFill patternType="solid">
          <fgColor theme="4"/>
          <bgColor theme="4"/>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ill>
        <patternFill>
          <bgColor theme="4" tint="0.39994506668294322"/>
        </patternFill>
      </fill>
    </dxf>
    <dxf>
      <fill>
        <patternFill>
          <bgColor theme="4" tint="0.39994506668294322"/>
        </patternFill>
      </fill>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top"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top"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outline="0">
        <top style="thin">
          <color theme="0"/>
        </top>
      </border>
    </dxf>
    <dxf>
      <border outline="0">
        <right style="thin">
          <color theme="0"/>
        </right>
        <bottom style="thin">
          <color theme="0"/>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left" vertical="top" textRotation="0" wrapText="1" indent="0" justifyLastLine="0" shrinkToFit="0" readingOrder="0"/>
    </dxf>
    <dxf>
      <border outline="0">
        <bottom style="thick">
          <color theme="0"/>
        </bottom>
      </border>
    </dxf>
    <dxf>
      <font>
        <b/>
        <i val="0"/>
        <strike val="0"/>
        <condense val="0"/>
        <extend val="0"/>
        <outline val="0"/>
        <shadow val="0"/>
        <u val="none"/>
        <vertAlign val="baseline"/>
        <sz val="10"/>
        <color theme="0"/>
        <name val="Calibri"/>
        <scheme val="minor"/>
      </font>
      <fill>
        <patternFill patternType="solid">
          <fgColor theme="4"/>
          <bgColor theme="4"/>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alignment horizontal="left" vertical="top" textRotation="0" indent="0" justifyLastLine="0" shrinkToFit="0" readingOrder="0"/>
    </dxf>
    <dxf>
      <alignment horizontal="left" vertical="top" textRotation="0" wrapText="1" indent="0" justifyLastLine="0" shrinkToFit="0" readingOrder="0"/>
      <border diagonalUp="0" diagonalDown="0">
        <left/>
        <right style="medium">
          <color indexed="64"/>
        </right>
        <top/>
        <bottom/>
        <vertical/>
        <horizontal/>
      </border>
    </dxf>
    <dxf>
      <alignment horizontal="left" vertical="top" textRotation="0" indent="0" justifyLastLine="0" shrinkToFit="0" readingOrder="0"/>
    </dxf>
    <dxf>
      <font>
        <sz val="10"/>
      </font>
      <fill>
        <patternFill patternType="solid">
          <fgColor theme="4" tint="0.59999389629810485"/>
          <bgColor theme="4" tint="0.59999389629810485"/>
        </patternFill>
      </fill>
      <alignment horizontal="left" vertical="top" textRotation="0" wrapText="1" indent="0" justifyLastLine="0" shrinkToFit="0" readingOrder="0"/>
      <border diagonalUp="0" diagonalDown="0">
        <left style="medium">
          <color indexed="64"/>
        </left>
        <right/>
        <top/>
        <bottom/>
        <vertical/>
        <horizontal/>
      </border>
    </dxf>
    <dxf>
      <alignment horizontal="left" vertical="top" textRotation="0" indent="0" justifyLastLine="0" shrinkToFit="0" readingOrder="0"/>
    </dxf>
    <dxf>
      <border outline="0">
        <bottom style="medium">
          <color rgb="FF7BA0CD"/>
        </bottom>
      </border>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strike val="0"/>
        <outline val="0"/>
        <shadow val="0"/>
        <u val="none"/>
        <vertAlign val="baseline"/>
        <sz val="10"/>
        <color theme="1"/>
        <name val="Calibri"/>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0"/>
        <color theme="1"/>
        <name val="Calibri"/>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font>
        <strike val="0"/>
        <outline val="0"/>
        <shadow val="0"/>
        <u val="none"/>
        <vertAlign val="baseline"/>
        <sz val="10"/>
        <color theme="1"/>
        <name val="Calibri"/>
        <scheme val="minor"/>
      </font>
      <alignment horizontal="left" vertical="top" textRotation="0" wrapText="1" indent="0" justifyLastLine="0" shrinkToFit="0" readingOrder="0"/>
    </dxf>
    <dxf>
      <font>
        <strike val="0"/>
        <outline val="0"/>
        <shadow val="0"/>
        <u val="none"/>
        <vertAlign val="baseline"/>
        <sz val="10"/>
        <color theme="1"/>
        <name val="Tahoma"/>
        <scheme val="none"/>
      </font>
      <alignment horizontal="left" vertical="top" textRotation="0" wrapText="1" indent="0" justifyLastLine="0" shrinkToFit="0" readingOrder="0"/>
    </dxf>
    <dxf>
      <font>
        <strike val="0"/>
        <outline val="0"/>
        <shadow val="0"/>
        <u val="none"/>
        <vertAlign val="baseline"/>
        <sz val="10"/>
        <color theme="1"/>
        <name val="Calibri"/>
        <scheme val="minor"/>
      </font>
      <alignment horizontal="left" vertical="top" textRotation="0" wrapText="0" indent="0" justifyLastLine="0" shrinkToFit="0" readingOrder="0"/>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strike val="0"/>
        <outline val="0"/>
        <shadow val="0"/>
        <u val="none"/>
        <vertAlign val="baseline"/>
        <sz val="10"/>
        <color theme="1"/>
        <name val="Calibri"/>
        <scheme val="minor"/>
      </font>
      <alignment horizontal="left" vertical="top" textRotation="0" wrapText="1" indent="0" justifyLastLine="0" shrinkToFit="0" readingOrder="0"/>
    </dxf>
    <dxf>
      <font>
        <strike val="0"/>
        <outline val="0"/>
        <shadow val="0"/>
        <u val="none"/>
        <vertAlign val="baseline"/>
        <sz val="10"/>
        <color theme="1"/>
        <name val="Calibri"/>
        <scheme val="minor"/>
      </font>
      <alignment horizontal="center" vertical="top" textRotation="0" wrapText="1" indent="0" justifyLastLine="0" shrinkToFit="0" readingOrder="0"/>
    </dxf>
    <dxf>
      <font>
        <strike val="0"/>
        <outline val="0"/>
        <shadow val="0"/>
        <u val="none"/>
        <vertAlign val="baseline"/>
        <sz val="10"/>
        <color theme="1"/>
        <name val="Calibri"/>
        <scheme val="minor"/>
      </font>
      <alignment horizontal="left" vertical="top" textRotation="0" wrapText="1" indent="0" justifyLastLine="0" shrinkToFit="0" readingOrder="0"/>
    </dxf>
    <dxf>
      <font>
        <strike val="0"/>
        <outline val="0"/>
        <shadow val="0"/>
        <u val="none"/>
        <vertAlign val="baseline"/>
        <sz val="10"/>
        <color theme="0" tint="-0.499984740745262"/>
        <name val="Calibri"/>
        <scheme val="minor"/>
      </font>
      <alignment horizontal="left" vertical="top" textRotation="0" wrapText="1" indent="0" justifyLastLine="0" shrinkToFit="0" readingOrder="0"/>
    </dxf>
    <dxf>
      <font>
        <strike val="0"/>
        <outline val="0"/>
        <shadow val="0"/>
        <u val="none"/>
        <vertAlign val="baseline"/>
        <sz val="10"/>
        <color theme="1"/>
        <name val="Calibri"/>
        <scheme val="minor"/>
      </font>
      <alignment horizontal="general" vertical="bottom" textRotation="0" wrapText="1" indent="0" justifyLastLine="0" shrinkToFit="0" readingOrder="0"/>
    </dxf>
    <dxf>
      <font>
        <strike val="0"/>
        <outline val="0"/>
        <shadow val="0"/>
        <u val="none"/>
        <vertAlign val="baseline"/>
        <sz val="10"/>
        <color theme="0" tint="-0.499984740745262"/>
        <name val="Calibri"/>
        <scheme val="minor"/>
      </font>
      <alignment horizontal="left" vertical="top" textRotation="0" wrapText="1" indent="0" justifyLastLine="0" shrinkToFit="0" readingOrder="0"/>
    </dxf>
    <dxf>
      <font>
        <strike val="0"/>
        <outline val="0"/>
        <shadow val="0"/>
        <u val="none"/>
        <vertAlign val="baseline"/>
        <sz val="10"/>
        <color theme="1"/>
        <name val="Calibri"/>
        <scheme val="minor"/>
      </font>
      <alignment horizontal="left" vertical="top" textRotation="0" wrapText="1" indent="0" justifyLastLine="0" shrinkToFit="0" readingOrder="0"/>
    </dxf>
    <dxf>
      <font>
        <strike val="0"/>
        <outline val="0"/>
        <shadow val="0"/>
        <u val="none"/>
        <vertAlign val="baseline"/>
        <sz val="10"/>
        <color theme="1"/>
        <name val="Calibri"/>
        <scheme val="minor"/>
      </font>
      <alignment horizontal="center" vertical="top" textRotation="0" wrapText="1" indent="0" justifyLastLine="0" shrinkToFit="0" readingOrder="0"/>
    </dxf>
    <dxf>
      <font>
        <strike val="0"/>
        <outline val="0"/>
        <shadow val="0"/>
        <u val="none"/>
        <vertAlign val="baseline"/>
        <sz val="10"/>
        <color theme="1"/>
        <name val="Calibri"/>
        <scheme val="minor"/>
      </font>
      <alignment horizontal="general" vertical="bottom" textRotation="0" wrapText="1" indent="0" justifyLastLine="0" shrinkToFit="0" readingOrder="0"/>
    </dxf>
    <dxf>
      <font>
        <strike val="0"/>
        <outline val="0"/>
        <shadow val="0"/>
        <u val="none"/>
        <vertAlign val="baseline"/>
        <sz val="10"/>
        <color theme="1"/>
        <name val="Calibri"/>
        <scheme val="minor"/>
      </font>
      <alignment horizontal="center" vertical="center" textRotation="0" wrapText="1" indent="0" justifyLastLine="0" shrinkToFit="0" readingOrder="0"/>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left" vertical="top" textRotation="0" wrapText="1" indent="0" justifyLastLine="0" shrinkToFit="0" readingOrder="0"/>
      <border diagonalUp="0" diagonalDown="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0" tint="-0.499984740745262"/>
        <name val="Calibri"/>
        <scheme val="minor"/>
      </font>
      <fill>
        <patternFill patternType="solid">
          <fgColor theme="4" tint="0.59999389629810485"/>
          <bgColor theme="4" tint="0.59999389629810485"/>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top" textRotation="0" wrapText="1" indent="0" justifyLastLine="0" shrinkToFit="0" readingOrder="0"/>
      <border diagonalUp="0" diagonalDown="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0" tint="-0.499984740745262"/>
        <name val="Calibri"/>
        <scheme val="minor"/>
      </font>
      <fill>
        <patternFill patternType="solid">
          <fgColor theme="4" tint="0.59999389629810485"/>
          <bgColor theme="4" tint="0.59999389629810485"/>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left" vertical="top" textRotation="0" wrapText="1" indent="0" justifyLastLine="0" shrinkToFit="0" readingOrder="0"/>
      <border diagonalUp="0" diagonalDown="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top" textRotation="0" wrapText="1" indent="0" justifyLastLine="0" shrinkToFit="0" readingOrder="0"/>
      <border diagonalUp="0" diagonalDown="0">
        <left/>
        <right style="thin">
          <color theme="0"/>
        </right>
        <top style="thin">
          <color theme="0"/>
        </top>
        <bottom style="medium">
          <color indexed="64"/>
        </bottom>
        <vertical/>
        <horizontal/>
      </border>
    </dxf>
    <dxf>
      <border outline="0">
        <left style="medium">
          <color indexed="64"/>
        </left>
      </border>
    </dxf>
    <dxf>
      <border outline="0">
        <bottom style="thick">
          <color theme="0"/>
        </bottom>
      </border>
    </dxf>
    <dxf>
      <font>
        <b/>
        <i val="0"/>
        <strike val="0"/>
        <condense val="0"/>
        <extend val="0"/>
        <outline val="0"/>
        <shadow val="0"/>
        <u val="none"/>
        <vertAlign val="baseline"/>
        <sz val="10"/>
        <color theme="0"/>
        <name val="Calibri"/>
        <scheme val="minor"/>
      </font>
      <fill>
        <patternFill patternType="solid">
          <fgColor theme="4"/>
          <bgColor theme="4"/>
        </patternFill>
      </fill>
      <alignment horizontal="center" vertical="center" textRotation="0" wrapText="1" indent="0" justifyLastLine="0" shrinkToFit="0" readingOrder="0"/>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strike val="0"/>
        <outline val="0"/>
        <shadow val="0"/>
        <u val="none"/>
        <vertAlign val="baseline"/>
        <sz val="10"/>
        <color theme="1"/>
        <name val="Calibri"/>
        <scheme val="minor"/>
      </font>
      <alignment horizontal="general"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scheme val="minor"/>
      </font>
      <alignment horizontal="center"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scheme val="minor"/>
      </font>
      <alignment horizontal="left" vertical="top" textRotation="0" wrapText="1" indent="0" justifyLastLine="0" shrinkToFit="0" readingOrder="0"/>
      <border outline="0">
        <left style="thin">
          <color theme="0"/>
        </left>
      </border>
    </dxf>
    <dxf>
      <font>
        <strike val="0"/>
        <outline val="0"/>
        <shadow val="0"/>
        <u val="none"/>
        <vertAlign val="baseline"/>
        <sz val="10"/>
        <color theme="0" tint="-0.499984740745262"/>
        <name val="Calibri"/>
        <scheme val="minor"/>
      </font>
      <alignment horizontal="left" vertical="top" textRotation="0" wrapText="1" indent="0" justifyLastLine="0" shrinkToFit="0" readingOrder="0"/>
    </dxf>
    <dxf>
      <font>
        <strike val="0"/>
        <outline val="0"/>
        <shadow val="0"/>
        <u val="none"/>
        <vertAlign val="baseline"/>
        <sz val="10"/>
        <color theme="1"/>
        <name val="Calibri"/>
        <scheme val="minor"/>
      </font>
      <alignment horizontal="center" vertical="top" textRotation="0" wrapText="1" indent="0" justifyLastLine="0" shrinkToFit="0" readingOrder="0"/>
      <border outline="0">
        <left style="thin">
          <color theme="0"/>
        </left>
        <right/>
      </border>
    </dxf>
    <dxf>
      <font>
        <strike val="0"/>
        <outline val="0"/>
        <shadow val="0"/>
        <u val="none"/>
        <vertAlign val="baseline"/>
        <sz val="10"/>
        <color theme="0" tint="-0.499984740745262"/>
        <name val="Calibri"/>
        <scheme val="minor"/>
      </font>
      <alignment horizontal="left" vertical="top" textRotation="0" wrapText="1" indent="0" justifyLastLine="0" shrinkToFit="0" readingOrder="0"/>
    </dxf>
    <dxf>
      <font>
        <strike val="0"/>
        <outline val="0"/>
        <shadow val="0"/>
        <u val="none"/>
        <vertAlign val="baseline"/>
        <sz val="10"/>
        <color theme="1"/>
        <name val="Calibri"/>
        <scheme val="minor"/>
      </font>
      <alignment horizontal="left" vertical="top" textRotation="0" wrapText="1" indent="0" justifyLastLine="0" shrinkToFit="0" readingOrder="0"/>
    </dxf>
    <dxf>
      <font>
        <strike val="0"/>
        <outline val="0"/>
        <shadow val="0"/>
        <u val="none"/>
        <vertAlign val="baseline"/>
        <sz val="10"/>
        <color theme="1"/>
        <name val="Calibri"/>
        <scheme val="minor"/>
      </font>
      <alignment horizontal="general" vertical="top" textRotation="0" wrapText="1" indent="0" justifyLastLine="0" shrinkToFit="0" readingOrder="0"/>
    </dxf>
    <dxf>
      <border outline="0">
        <bottom style="thick">
          <color theme="0"/>
        </bottom>
      </border>
    </dxf>
    <dxf>
      <font>
        <b/>
        <i val="0"/>
        <strike val="0"/>
        <condense val="0"/>
        <extend val="0"/>
        <outline val="0"/>
        <shadow val="0"/>
        <u val="none"/>
        <vertAlign val="baseline"/>
        <sz val="10"/>
        <color theme="0"/>
        <name val="Calibri"/>
        <scheme val="minor"/>
      </font>
      <fill>
        <patternFill patternType="solid">
          <fgColor theme="4"/>
          <bgColor theme="4"/>
        </patternFill>
      </fill>
      <alignment horizontal="center" vertical="center" textRotation="0" wrapText="1" indent="0" justifyLastLine="0" shrinkToFit="0" readingOrder="0"/>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top" textRotation="0" wrapText="1"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border outline="0">
        <left style="thin">
          <color theme="0"/>
        </left>
      </border>
    </dxf>
    <dxf>
      <font>
        <b val="0"/>
        <i val="0"/>
        <strike val="0"/>
        <condense val="0"/>
        <extend val="0"/>
        <outline val="0"/>
        <shadow val="0"/>
        <u val="none"/>
        <vertAlign val="baseline"/>
        <sz val="10"/>
        <color theme="0" tint="-0.499984740745262"/>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top" textRotation="0" wrapText="1" indent="0" justifyLastLine="0" shrinkToFit="0" readingOrder="0"/>
      <border outline="0">
        <left style="thin">
          <color theme="0"/>
        </left>
        <right/>
      </border>
    </dxf>
    <dxf>
      <font>
        <b val="0"/>
        <i val="0"/>
        <strike val="0"/>
        <condense val="0"/>
        <extend val="0"/>
        <outline val="0"/>
        <shadow val="0"/>
        <u val="none"/>
        <vertAlign val="baseline"/>
        <sz val="10"/>
        <color theme="0" tint="-0.499984740745262"/>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dxf>
    <dxf>
      <border outline="0">
        <bottom style="thick">
          <color theme="0"/>
        </bottom>
      </border>
    </dxf>
    <dxf>
      <font>
        <b/>
        <i val="0"/>
        <strike val="0"/>
        <condense val="0"/>
        <extend val="0"/>
        <outline val="0"/>
        <shadow val="0"/>
        <u val="none"/>
        <vertAlign val="baseline"/>
        <sz val="10"/>
        <color theme="0"/>
        <name val="Calibri"/>
        <scheme val="minor"/>
      </font>
      <fill>
        <patternFill patternType="solid">
          <fgColor theme="4"/>
          <bgColor theme="4"/>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strike val="0"/>
        <outline val="0"/>
        <shadow val="0"/>
        <u val="none"/>
        <vertAlign val="baseline"/>
        <sz val="10"/>
        <color theme="1"/>
        <name val="Calibri"/>
        <scheme val="minor"/>
      </font>
      <fill>
        <patternFill patternType="solid">
          <fgColor theme="4" tint="0.59999389629810485"/>
          <bgColor theme="4" tint="0.59999389629810485"/>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dxf>
    <dxf>
      <font>
        <strike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top" textRotation="0" wrapText="1" indent="0" justifyLastLine="0" shrinkToFit="0" readingOrder="0"/>
      <border diagonalUp="0" diagonalDown="0" outline="0">
        <left/>
        <right style="thin">
          <color theme="0"/>
        </right>
        <top style="thin">
          <color theme="0"/>
        </top>
        <bottom style="thin">
          <color theme="0"/>
        </bottom>
      </border>
    </dxf>
    <dxf>
      <font>
        <strike val="0"/>
        <outline val="0"/>
        <shadow val="0"/>
        <u val="none"/>
        <vertAlign val="baseline"/>
        <sz val="10"/>
        <color theme="1"/>
        <name val="Calibri"/>
        <scheme val="minor"/>
      </font>
      <alignment horizontal="left" vertical="top" textRotation="0" wrapText="1" indent="0" justifyLastLine="0" shrinkToFit="0" readingOrder="0"/>
    </dxf>
    <dxf>
      <font>
        <strike val="0"/>
        <outline val="0"/>
        <shadow val="0"/>
        <u val="none"/>
        <vertAlign val="baseline"/>
        <sz val="10"/>
        <color theme="0" tint="-0.499984740745262"/>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top" textRotation="0" wrapText="1" indent="0" justifyLastLine="0" shrinkToFit="0" readingOrder="0"/>
    </dxf>
    <dxf>
      <font>
        <strike val="0"/>
        <outline val="0"/>
        <shadow val="0"/>
        <u val="none"/>
        <vertAlign val="baseline"/>
        <sz val="10"/>
        <color theme="0" tint="-0.499984740745262"/>
        <name val="Calibri"/>
        <scheme val="minor"/>
      </font>
      <alignment horizontal="left" vertical="top" textRotation="0" wrapText="1" indent="0" justifyLastLine="0" shrinkToFit="0" readingOrder="0"/>
    </dxf>
    <dxf>
      <font>
        <strike val="0"/>
        <outline val="0"/>
        <shadow val="0"/>
        <u val="none"/>
        <vertAlign val="baseline"/>
        <sz val="10"/>
        <color theme="1"/>
        <name val="Calibri"/>
        <scheme val="minor"/>
      </font>
      <fill>
        <patternFill patternType="solid">
          <fgColor theme="4" tint="0.59999389629810485"/>
          <bgColor theme="4" tint="0.59999389629810485"/>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top" textRotation="0" wrapText="1" indent="0" justifyLastLine="0" shrinkToFit="0" readingOrder="0"/>
      <border diagonalUp="0" diagonalDown="0">
        <left style="medium">
          <color indexed="64"/>
        </left>
        <right style="thin">
          <color theme="0"/>
        </right>
        <top style="thin">
          <color theme="0"/>
        </top>
        <bottom style="thin">
          <color theme="0"/>
        </bottom>
        <vertical/>
        <horizontal/>
      </border>
    </dxf>
    <dxf>
      <font>
        <strike val="0"/>
        <outline val="0"/>
        <shadow val="0"/>
        <u val="none"/>
        <vertAlign val="baseline"/>
        <sz val="10"/>
        <color theme="1"/>
        <name val="Calibri"/>
        <scheme val="minor"/>
      </font>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0"/>
        <color theme="0"/>
        <name val="Calibri"/>
        <scheme val="minor"/>
      </font>
      <fill>
        <patternFill patternType="solid">
          <fgColor theme="4"/>
          <bgColor theme="4"/>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left" vertical="top"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left" vertical="top" textRotation="0" wrapText="1" indent="0" justifyLastLine="0" shrinkToFit="0" readingOrder="0"/>
    </dxf>
    <dxf>
      <border outline="0">
        <bottom style="thick">
          <color theme="0"/>
        </bottom>
      </border>
    </dxf>
    <dxf>
      <font>
        <b/>
        <i val="0"/>
        <strike val="0"/>
        <condense val="0"/>
        <extend val="0"/>
        <outline val="0"/>
        <shadow val="0"/>
        <u val="none"/>
        <vertAlign val="baseline"/>
        <sz val="10"/>
        <color theme="0"/>
        <name val="Calibri"/>
        <scheme val="minor"/>
      </font>
      <fill>
        <patternFill patternType="solid">
          <fgColor theme="4"/>
          <bgColor theme="4"/>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bgColor theme="4" tint="0.39994506668294322"/>
        </patternFill>
      </fill>
    </dxf>
    <dxf>
      <fill>
        <patternFill>
          <bgColor theme="4" tint="0.39994506668294322"/>
        </patternFill>
      </fill>
    </dxf>
    <dxf>
      <fill>
        <patternFill>
          <bgColor theme="4" tint="0.39994506668294322"/>
        </patternFill>
      </fill>
    </dxf>
    <dxf>
      <font>
        <strike val="0"/>
        <outline val="0"/>
        <shadow val="0"/>
        <u val="none"/>
        <vertAlign val="baseline"/>
        <sz val="10"/>
        <color theme="1"/>
        <name val="Calibri"/>
        <scheme val="minor"/>
      </font>
      <alignment textRotation="0" wrapText="1" indent="0" justifyLastLine="0" shrinkToFit="0" readingOrder="0"/>
    </dxf>
    <dxf>
      <font>
        <strike val="0"/>
        <outline val="0"/>
        <shadow val="0"/>
        <u val="none"/>
        <vertAlign val="baseline"/>
        <sz val="10"/>
        <color theme="1"/>
        <name val="Calibri"/>
        <scheme val="minor"/>
      </font>
      <alignment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dxf>
    <dxf>
      <font>
        <strike val="0"/>
        <outline val="0"/>
        <shadow val="0"/>
        <u val="none"/>
        <vertAlign val="baseline"/>
        <sz val="10"/>
        <color theme="1"/>
        <name val="Calibri"/>
        <scheme val="minor"/>
      </font>
      <alignment textRotation="0" wrapText="1" indent="0" justifyLastLine="0" shrinkToFit="0" readingOrder="0"/>
    </dxf>
    <dxf>
      <font>
        <strike val="0"/>
        <outline val="0"/>
        <shadow val="0"/>
        <u val="none"/>
        <vertAlign val="baseline"/>
        <sz val="10"/>
        <color theme="1"/>
        <name val="Calibri"/>
        <scheme val="minor"/>
      </font>
      <alignment textRotation="0" wrapText="1" indent="0" justifyLastLine="0" shrinkToFit="0" readingOrder="0"/>
    </dxf>
    <dxf>
      <font>
        <strike val="0"/>
        <outline val="0"/>
        <shadow val="0"/>
        <u val="none"/>
        <vertAlign val="baseline"/>
        <sz val="10"/>
        <color theme="1"/>
        <name val="Calibri"/>
        <scheme val="minor"/>
      </font>
      <alignment textRotation="0" wrapText="1" indent="0" justifyLastLine="0" shrinkToFit="0" readingOrder="0"/>
    </dxf>
    <dxf>
      <font>
        <strike val="0"/>
        <outline val="0"/>
        <shadow val="0"/>
        <u val="none"/>
        <vertAlign val="baseline"/>
        <sz val="10"/>
        <color theme="1"/>
        <name val="Calibri"/>
        <scheme val="minor"/>
      </font>
      <alignment horizontal="left" vertical="top" textRotation="0" wrapText="1" indent="0" justifyLastLine="0" shrinkToFit="0" readingOrder="0"/>
    </dxf>
    <dxf>
      <font>
        <strike val="0"/>
        <outline val="0"/>
        <shadow val="0"/>
        <u val="none"/>
        <vertAlign val="baseline"/>
        <sz val="10"/>
        <color theme="1"/>
        <name val="Calibri"/>
        <scheme val="minor"/>
      </font>
      <alignment textRotation="0" wrapText="1" indent="0" justifyLastLine="0" shrinkToFit="0" readingOrder="0"/>
    </dxf>
    <dxf>
      <font>
        <strike val="0"/>
        <outline val="0"/>
        <shadow val="0"/>
        <u val="none"/>
        <vertAlign val="baseline"/>
        <sz val="10"/>
        <color theme="1"/>
        <name val="Calibri"/>
        <scheme val="minor"/>
      </font>
      <alignment horizontal="center" vertical="center" textRotation="0" wrapText="1" indent="0" justifyLastLine="0" shrinkToFit="0" readingOrder="0"/>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1" defaultTableStyle="TableStyleMedium2" defaultPivotStyle="PivotStyleLight16">
    <tableStyle name="Table Style 1" pivot="0" count="0"/>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tables/table1.xml><?xml version="1.0" encoding="utf-8"?>
<table xmlns="http://schemas.openxmlformats.org/spreadsheetml/2006/main" id="13" name="Table16" displayName="Table16" ref="A1:G22" totalsRowShown="0" headerRowDxfId="414" dataDxfId="413">
  <autoFilter ref="A1:G22"/>
  <tableColumns count="7">
    <tableColumn id="1" name="Data Category" dataDxfId="412"/>
    <tableColumn id="2" name="Data Segment" dataDxfId="411"/>
    <tableColumn id="3" name="Record Type Identifier" dataDxfId="410"/>
    <tableColumn id="4" name="Definition" dataDxfId="409"/>
    <tableColumn id="7" name="Clarifications" dataDxfId="408"/>
    <tableColumn id="5" name="Granularity" dataDxfId="407"/>
    <tableColumn id="6" name="Minimum Delivery" dataDxfId="406"/>
  </tableColumns>
  <tableStyleInfo name="TableStyleMedium9" showFirstColumn="0" showLastColumn="0" showRowStripes="1" showColumnStripes="0"/>
</table>
</file>

<file path=xl/tables/table10.xml><?xml version="1.0" encoding="utf-8"?>
<table xmlns="http://schemas.openxmlformats.org/spreadsheetml/2006/main" id="11" name="Table6128" displayName="Table6128" ref="A1:D30" totalsRowShown="0" dataDxfId="67" headerRowBorderDxfId="68">
  <autoFilter ref="A1:D30"/>
  <tableColumns count="4">
    <tableColumn id="4" name="Product Type Code" dataDxfId="66"/>
    <tableColumn id="1" name="Product Type Description" dataDxfId="65"/>
    <tableColumn id="2" name="Comments" dataDxfId="64"/>
    <tableColumn id="3" name="Version Number" dataDxfId="63"/>
  </tableColumns>
  <tableStyleInfo name="TableStyleMedium9" showFirstColumn="0" showLastColumn="0" showRowStripes="1" showColumnStripes="0"/>
</table>
</file>

<file path=xl/tables/table11.xml><?xml version="1.0" encoding="utf-8"?>
<table xmlns="http://schemas.openxmlformats.org/spreadsheetml/2006/main" id="12" name="Table15" displayName="Table15" ref="A1:B64" totalsRowShown="0" headerRowDxfId="62" dataDxfId="61">
  <autoFilter ref="A1:B64"/>
  <tableColumns count="2">
    <tableColumn id="1" name="Position Status Code" dataDxfId="60"/>
    <tableColumn id="2" name="Position Status Code Description" dataDxfId="59"/>
  </tableColumns>
  <tableStyleInfo name="TableStyleMedium9" showFirstColumn="0" showLastColumn="0" showRowStripes="1" showColumnStripes="0"/>
</table>
</file>

<file path=xl/tables/table12.xml><?xml version="1.0" encoding="utf-8"?>
<table xmlns="http://schemas.openxmlformats.org/spreadsheetml/2006/main" id="2" name="Table13" displayName="Table13" ref="A1:F6" totalsRowShown="0" headerRowDxfId="51" dataDxfId="49" headerRowBorderDxfId="50" tableBorderDxfId="48" totalsRowBorderDxfId="47">
  <autoFilter ref="A1:F6"/>
  <tableColumns count="6">
    <tableColumn id="1" name="Element Sequence Number" dataDxfId="46"/>
    <tableColumn id="2" name="Element Name " dataDxfId="45"/>
    <tableColumn id="3" name="Element Definition _x000a_(from Data Dictionary Tab)" dataDxfId="44"/>
    <tableColumn id="4" name="Element Data Type_x000a_(from Data Dictionary Tab)" dataDxfId="43"/>
    <tableColumn id="5" name="Element Validation" dataDxfId="42"/>
    <tableColumn id="6" name="Mandatory (M) or Business Conditional (BC) or Conditional (C) " dataDxfId="41"/>
  </tableColumns>
  <tableStyleInfo name="TableStyleMedium2" showFirstColumn="0" showLastColumn="0" showRowStripes="1" showColumnStripes="0"/>
</table>
</file>

<file path=xl/tables/table13.xml><?xml version="1.0" encoding="utf-8"?>
<table xmlns="http://schemas.openxmlformats.org/spreadsheetml/2006/main" id="3" name="Table12" displayName="Table12" ref="A1:F3" totalsRowShown="0" headerRowDxfId="38" dataDxfId="36" headerRowBorderDxfId="37" tableBorderDxfId="35" totalsRowBorderDxfId="34">
  <autoFilter ref="A1:F3"/>
  <tableColumns count="6">
    <tableColumn id="1" name="Element Sequence Number" dataDxfId="33"/>
    <tableColumn id="2" name="Element Name " dataDxfId="32"/>
    <tableColumn id="3" name="Element Definition _x000a_(from Data Dictionary Tab)" dataDxfId="31">
      <calculatedColumnFormula>VLOOKUP(B2, DataDictionary_Element,2, FALSE)</calculatedColumnFormula>
    </tableColumn>
    <tableColumn id="4" name="Element Data Type_x000a_(from Data Dictionary Tab)" dataDxfId="30">
      <calculatedColumnFormula>VLOOKUP(B2, DataDictionary_Element,3, FALSE)</calculatedColumnFormula>
    </tableColumn>
    <tableColumn id="5" name="Element Validation" dataDxfId="29"/>
    <tableColumn id="6" name="Mandatory (M) or Business Conditional (BC) or Conditional (C) " dataDxfId="28"/>
  </tableColumns>
  <tableStyleInfo name="TableStyleMedium2" showFirstColumn="0" showLastColumn="0" showRowStripes="1" showColumnStripes="0"/>
</table>
</file>

<file path=xl/tables/table14.xml><?xml version="1.0" encoding="utf-8"?>
<table xmlns="http://schemas.openxmlformats.org/spreadsheetml/2006/main" id="4" name="Table10" displayName="Table10" ref="A1:F7" totalsRowShown="0" headerRowDxfId="26" dataDxfId="24" headerRowBorderDxfId="25" tableBorderDxfId="23" totalsRowBorderDxfId="22">
  <autoFilter ref="A1:F7"/>
  <tableColumns count="6">
    <tableColumn id="1" name="Element Sequence Number" dataDxfId="21"/>
    <tableColumn id="2" name="Element Name " dataDxfId="20"/>
    <tableColumn id="3" name="Element Definition _x000a_(from Data Dictionary Tab)" dataDxfId="19">
      <calculatedColumnFormula>VLOOKUP(B2, DataDictionary_Element,2, FALSE)</calculatedColumnFormula>
    </tableColumn>
    <tableColumn id="4" name="Element Data Type_x000a_(from Data Dictionary Tab)" dataDxfId="18">
      <calculatedColumnFormula>VLOOKUP(B2, DataDictionary_Element,3, FALSE)</calculatedColumnFormula>
    </tableColumn>
    <tableColumn id="5" name="Element Validation" dataDxfId="17"/>
    <tableColumn id="6" name="Mandatory (M) or Business Conditional (BC) or Conditional (C) " dataDxfId="16"/>
  </tableColumns>
  <tableStyleInfo name="TableStyleMedium2" showFirstColumn="0" showLastColumn="0" showRowStripes="1" showColumnStripes="0"/>
</table>
</file>

<file path=xl/tables/table15.xml><?xml version="1.0" encoding="utf-8"?>
<table xmlns="http://schemas.openxmlformats.org/spreadsheetml/2006/main" id="5" name="Table11" displayName="Table11" ref="A1:F10" totalsRowShown="0" headerRowDxfId="9" dataDxfId="7" headerRowBorderDxfId="8" tableBorderDxfId="6">
  <autoFilter ref="A1:F10"/>
  <tableColumns count="6">
    <tableColumn id="1" name="Element Sequence Number" dataDxfId="5"/>
    <tableColumn id="2" name="Element Name " dataDxfId="4"/>
    <tableColumn id="3" name="Element Definition _x000a_(from Data Dictionary Tab)" dataDxfId="3">
      <calculatedColumnFormula>VLOOKUP(B2, DataDictionary_Element,2, FALSE)</calculatedColumnFormula>
    </tableColumn>
    <tableColumn id="4" name="Element Data Type_x000a_(from Data Dictionary Tab)" dataDxfId="2">
      <calculatedColumnFormula>VLOOKUP(B2, DataDictionary_Element,3, FALSE)</calculatedColumnFormula>
    </tableColumn>
    <tableColumn id="5" name="Element Validation" dataDxfId="1"/>
    <tableColumn id="6" name="Mandatory (M) or Business Conditional (BC) or Conditional (C) " dataDxfId="0"/>
  </tableColumns>
  <tableStyleInfo name="TableStyleMedium2" showFirstColumn="0" showLastColumn="0" showRowStripes="1" showColumnStripes="0"/>
</table>
</file>

<file path=xl/tables/table2.xml><?xml version="1.0" encoding="utf-8"?>
<table xmlns="http://schemas.openxmlformats.org/spreadsheetml/2006/main" id="1" name="Table5" displayName="Table5" ref="A1:B15" totalsRowShown="0" headerRowDxfId="402" dataDxfId="400" headerRowBorderDxfId="401" tableBorderDxfId="399" totalsRowBorderDxfId="398">
  <autoFilter ref="A1:B15"/>
  <sortState ref="A2:B14">
    <sortCondition ref="A1:A14"/>
  </sortState>
  <tableColumns count="2">
    <tableColumn id="1" name="Term" dataDxfId="397"/>
    <tableColumn id="2" name="Definition" dataDxfId="396"/>
  </tableColumns>
  <tableStyleInfo name="TableStyleMedium9" showFirstColumn="0" showLastColumn="0" showRowStripes="1" showColumnStripes="0"/>
</table>
</file>

<file path=xl/tables/table3.xml><?xml version="1.0" encoding="utf-8"?>
<table xmlns="http://schemas.openxmlformats.org/spreadsheetml/2006/main" id="6" name="Table1" displayName="Table1" ref="A1:H51" totalsRowShown="0" headerRowDxfId="377" dataDxfId="375" headerRowBorderDxfId="376">
  <autoFilter ref="A1:H51"/>
  <sortState ref="A2:G55">
    <sortCondition ref="A1:A55"/>
  </sortState>
  <tableColumns count="8">
    <tableColumn id="6" name="Element Sequence Number" dataDxfId="374"/>
    <tableColumn id="1" name="Element Name " dataDxfId="373"/>
    <tableColumn id="2" name="Element Definition _x000a_(from Data Dictionary Tab)" dataDxfId="372">
      <calculatedColumnFormula>VLOOKUP(B2, DataDictionary_Element,2, FALSE)</calculatedColumnFormula>
    </tableColumn>
    <tableColumn id="15" name="Primary Key" dataDxfId="371"/>
    <tableColumn id="14" name="Element Data Type_x000a_(from Data Dictionary Tab)" dataDxfId="370">
      <calculatedColumnFormula>VLOOKUP(B2, DataDictionary_Element,3, FALSE)</calculatedColumnFormula>
    </tableColumn>
    <tableColumn id="3" name="Element Validation" dataDxfId="369"/>
    <tableColumn id="4" name="Mandatory (M) or Business Conditional (BC) or Conditional (C) " dataDxfId="368"/>
    <tableColumn id="5" name="Element Comment" dataDxfId="367"/>
  </tableColumns>
  <tableStyleInfo name="TableStyleMedium9" showFirstColumn="0" showLastColumn="0" showRowStripes="1" showColumnStripes="0"/>
</table>
</file>

<file path=xl/tables/table4.xml><?xml version="1.0" encoding="utf-8"?>
<table xmlns="http://schemas.openxmlformats.org/spreadsheetml/2006/main" id="7" name="Table8" displayName="Table8" ref="B1:H13" totalsRowShown="0" headerRowDxfId="359" dataDxfId="357" headerRowBorderDxfId="358">
  <autoFilter ref="B1:H13"/>
  <tableColumns count="7">
    <tableColumn id="1" name="Element Name " dataDxfId="356"/>
    <tableColumn id="2" name="Element Definition _x000a_(from Data Dictionary Tab)" dataDxfId="355">
      <calculatedColumnFormula>VLOOKUP(B2, DataDictionary_Element,2, FALSE)</calculatedColumnFormula>
    </tableColumn>
    <tableColumn id="3" name="Primary Key" dataDxfId="354"/>
    <tableColumn id="4" name="Element Data Type_x000a_(from Data Dictionary Tab)" dataDxfId="353">
      <calculatedColumnFormula>VLOOKUP(B2, DataDictionary_Element,3, FALSE)</calculatedColumnFormula>
    </tableColumn>
    <tableColumn id="5" name="Element Validation" dataDxfId="352"/>
    <tableColumn id="6" name="Mandatory (M) or Business Conditional (BC) or Conditional (C) " dataDxfId="351"/>
    <tableColumn id="7" name="Element Comment" dataDxfId="350"/>
  </tableColumns>
  <tableStyleInfo name="TableStyleMedium9" showFirstColumn="0" showLastColumn="0" showRowStripes="1" showColumnStripes="0"/>
</table>
</file>

<file path=xl/tables/table5.xml><?xml version="1.0" encoding="utf-8"?>
<table xmlns="http://schemas.openxmlformats.org/spreadsheetml/2006/main" id="8" name="Table145" displayName="Table145" ref="B1:H18" totalsRowShown="0" headerRowDxfId="281" dataDxfId="279" headerRowBorderDxfId="280">
  <autoFilter ref="B1:H18"/>
  <tableColumns count="7">
    <tableColumn id="1" name="Element Name " dataDxfId="278"/>
    <tableColumn id="2" name="Element Definition _x000a_(from Data Dictionary Tab)" dataDxfId="277">
      <calculatedColumnFormula>VLOOKUP(B2, DataDictionary_Element,2, FALSE)</calculatedColumnFormula>
    </tableColumn>
    <tableColumn id="15" name="Primary Key" dataDxfId="276"/>
    <tableColumn id="3" name="Element Data Type_x000a_(from Data Dictionary Tab)" dataDxfId="275">
      <calculatedColumnFormula>VLOOKUP(B2, DataDictionary_Element,3, FALSE)</calculatedColumnFormula>
    </tableColumn>
    <tableColumn id="4" name="Element Validation" dataDxfId="274"/>
    <tableColumn id="5" name="Mandatory (M) or Business Conditional (BC) or Conditional (C) " dataDxfId="273"/>
    <tableColumn id="6" name="Element Comments" dataDxfId="272"/>
  </tableColumns>
  <tableStyleInfo name="TableStyleMedium9" showFirstColumn="0" showLastColumn="0" showRowStripes="1" showColumnStripes="0"/>
</table>
</file>

<file path=xl/tables/table6.xml><?xml version="1.0" encoding="utf-8"?>
<table xmlns="http://schemas.openxmlformats.org/spreadsheetml/2006/main" id="14" name="Table17" displayName="Table17" ref="A1:H33" totalsRowShown="0" headerRowDxfId="149" headerRowBorderDxfId="148" tableBorderDxfId="147">
  <autoFilter ref="A1:H33"/>
  <tableColumns count="8">
    <tableColumn id="1" name="Element Sequence Number" dataDxfId="146"/>
    <tableColumn id="2" name="Element Name " dataDxfId="145"/>
    <tableColumn id="3" name="Element Definition _x000a_(from Data Dictionary Tab)" dataDxfId="144">
      <calculatedColumnFormula>VLOOKUP(B2, DataDictionary_Element,2, FALSE)</calculatedColumnFormula>
    </tableColumn>
    <tableColumn id="4" name="Primary Key" dataDxfId="143"/>
    <tableColumn id="5" name="Element Data Type_x000a_(from Data Dictionary Tab)" dataDxfId="142">
      <calculatedColumnFormula>VLOOKUP(B2, DataDictionary_Element,3, FALSE)</calculatedColumnFormula>
    </tableColumn>
    <tableColumn id="6" name="Element Validation" dataDxfId="141"/>
    <tableColumn id="7" name="Mandatory (M) or Business Conditional (BC) or Conditional (C) " dataDxfId="140"/>
    <tableColumn id="8" name="Element Comment" dataDxfId="139"/>
  </tableColumns>
  <tableStyleInfo name="TableStyleMedium9" showFirstColumn="0" showLastColumn="0" showRowStripes="1" showColumnStripes="0"/>
</table>
</file>

<file path=xl/tables/table7.xml><?xml version="1.0" encoding="utf-8"?>
<table xmlns="http://schemas.openxmlformats.org/spreadsheetml/2006/main" id="15" name="Table18" displayName="Table18" ref="A1:H25" totalsRowShown="0" headerRowDxfId="116" dataDxfId="115">
  <autoFilter ref="A1:H25"/>
  <tableColumns count="8">
    <tableColumn id="1" name="Element Sequence Number" dataDxfId="114"/>
    <tableColumn id="2" name="Element Name " dataDxfId="113"/>
    <tableColumn id="3" name="Element Definition _x000a_(from Data Dictionary Tab)" dataDxfId="112"/>
    <tableColumn id="4" name="Primary Key" dataDxfId="111"/>
    <tableColumn id="5" name="Element Data Type_x000a_(from Data Dictionary Tab)" dataDxfId="110">
      <calculatedColumnFormula>VLOOKUP(B2, DataDictionary_Element,3, FALSE)</calculatedColumnFormula>
    </tableColumn>
    <tableColumn id="6" name="Element Validation" dataDxfId="109"/>
    <tableColumn id="7" name="Mandatory (M) or Business Conditional (BC) or Conditional (C) " dataDxfId="108"/>
    <tableColumn id="8" name="Element Comments" dataDxfId="107"/>
  </tableColumns>
  <tableStyleInfo name="TableStyleMedium9" showFirstColumn="0" showLastColumn="0" showRowStripes="1" showColumnStripes="0"/>
</table>
</file>

<file path=xl/tables/table8.xml><?xml version="1.0" encoding="utf-8"?>
<table xmlns="http://schemas.openxmlformats.org/spreadsheetml/2006/main" id="10" name="Table21" displayName="Table21" ref="A1:B11" totalsRowShown="0">
  <autoFilter ref="A1:B11"/>
  <sortState ref="A4:B14">
    <sortCondition ref="A1:A12"/>
  </sortState>
  <tableColumns count="2">
    <tableColumn id="1" name="Account Classification Code" dataDxfId="79" dataCellStyle="Normal 3"/>
    <tableColumn id="2" name="Account Classification Description" dataDxfId="78" dataCellStyle="Normal 3"/>
  </tableColumns>
  <tableStyleInfo name="TableStyleMedium9" showFirstColumn="0" showLastColumn="0" showRowStripes="1" showColumnStripes="0"/>
</table>
</file>

<file path=xl/tables/table9.xml><?xml version="1.0" encoding="utf-8"?>
<table xmlns="http://schemas.openxmlformats.org/spreadsheetml/2006/main" id="9" name="Table14" displayName="Table14" ref="A1:B139" totalsRowShown="0" headerRowDxfId="77">
  <autoFilter ref="A1:B139"/>
  <sortState ref="A2:B139">
    <sortCondition ref="B1:B139"/>
  </sortState>
  <tableColumns count="2">
    <tableColumn id="1" name="Account Registration Code" dataDxfId="76"/>
    <tableColumn id="2" name="Account Registration Description" dataDxfId="75"/>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59999389629810485"/>
  </sheetPr>
  <dimension ref="A1:D40"/>
  <sheetViews>
    <sheetView tabSelected="1" zoomScaleNormal="100" workbookViewId="0">
      <pane ySplit="1" topLeftCell="A2" activePane="bottomLeft" state="frozen"/>
      <selection pane="bottomLeft" activeCell="A2" sqref="A2"/>
    </sheetView>
  </sheetViews>
  <sheetFormatPr defaultRowHeight="15" x14ac:dyDescent="0.25"/>
  <cols>
    <col min="1" max="1" width="27.140625" customWidth="1"/>
    <col min="2" max="2" width="62" customWidth="1"/>
  </cols>
  <sheetData>
    <row r="1" spans="1:4" ht="15.75" thickBot="1" x14ac:dyDescent="0.3">
      <c r="A1" s="106" t="s">
        <v>2026</v>
      </c>
      <c r="B1" s="106" t="s">
        <v>0</v>
      </c>
    </row>
    <row r="2" spans="1:4" ht="25.5" x14ac:dyDescent="0.25">
      <c r="A2" s="99" t="s">
        <v>1</v>
      </c>
      <c r="B2" s="99" t="s">
        <v>1509</v>
      </c>
    </row>
    <row r="3" spans="1:4" s="1" customFormat="1" ht="38.25" x14ac:dyDescent="0.25">
      <c r="A3" s="60" t="s">
        <v>69</v>
      </c>
      <c r="B3" s="9" t="s">
        <v>2036</v>
      </c>
    </row>
    <row r="4" spans="1:4" ht="51" x14ac:dyDescent="0.25">
      <c r="A4" s="60" t="s">
        <v>2</v>
      </c>
      <c r="B4" s="9" t="s">
        <v>3</v>
      </c>
    </row>
    <row r="5" spans="1:4" ht="38.25" x14ac:dyDescent="0.25">
      <c r="A5" s="60" t="s">
        <v>4</v>
      </c>
      <c r="B5" s="9" t="s">
        <v>1510</v>
      </c>
    </row>
    <row r="6" spans="1:4" ht="25.5" x14ac:dyDescent="0.25">
      <c r="A6" s="60" t="s">
        <v>5</v>
      </c>
      <c r="B6" s="9" t="s">
        <v>1511</v>
      </c>
      <c r="D6" s="51"/>
    </row>
    <row r="7" spans="1:4" ht="25.5" x14ac:dyDescent="0.25">
      <c r="A7" s="60" t="s">
        <v>14</v>
      </c>
      <c r="B7" s="9" t="s">
        <v>1512</v>
      </c>
    </row>
    <row r="8" spans="1:4" ht="25.5" x14ac:dyDescent="0.25">
      <c r="A8" s="60" t="s">
        <v>15</v>
      </c>
      <c r="B8" s="9" t="s">
        <v>1513</v>
      </c>
    </row>
    <row r="9" spans="1:4" ht="25.5" x14ac:dyDescent="0.25">
      <c r="A9" s="60" t="s">
        <v>16</v>
      </c>
      <c r="B9" s="9" t="s">
        <v>1514</v>
      </c>
    </row>
    <row r="10" spans="1:4" ht="25.5" x14ac:dyDescent="0.25">
      <c r="A10" s="60" t="s">
        <v>2222</v>
      </c>
      <c r="B10" s="9" t="s">
        <v>1515</v>
      </c>
    </row>
    <row r="11" spans="1:4" ht="25.5" x14ac:dyDescent="0.25">
      <c r="A11" s="60" t="s">
        <v>1529</v>
      </c>
      <c r="B11" s="9" t="s">
        <v>1516</v>
      </c>
    </row>
    <row r="12" spans="1:4" ht="25.5" x14ac:dyDescent="0.25">
      <c r="A12" s="60" t="s">
        <v>1530</v>
      </c>
      <c r="B12" s="9" t="s">
        <v>1517</v>
      </c>
    </row>
    <row r="13" spans="1:4" ht="38.25" x14ac:dyDescent="0.25">
      <c r="A13" s="60" t="s">
        <v>1533</v>
      </c>
      <c r="B13" s="9" t="s">
        <v>1518</v>
      </c>
    </row>
    <row r="14" spans="1:4" ht="25.5" x14ac:dyDescent="0.25">
      <c r="A14" s="60" t="s">
        <v>1534</v>
      </c>
      <c r="B14" s="9" t="s">
        <v>1519</v>
      </c>
    </row>
    <row r="15" spans="1:4" ht="38.25" x14ac:dyDescent="0.25">
      <c r="A15" s="60" t="s">
        <v>2037</v>
      </c>
      <c r="B15" s="9" t="s">
        <v>1520</v>
      </c>
    </row>
    <row r="16" spans="1:4" ht="25.5" x14ac:dyDescent="0.25">
      <c r="A16" s="60" t="s">
        <v>2218</v>
      </c>
      <c r="B16" s="9" t="s">
        <v>1521</v>
      </c>
    </row>
    <row r="17" spans="1:2" ht="25.5" x14ac:dyDescent="0.25">
      <c r="A17" s="60" t="s">
        <v>1499</v>
      </c>
      <c r="B17" s="9" t="s">
        <v>1522</v>
      </c>
    </row>
    <row r="18" spans="1:2" ht="25.5" x14ac:dyDescent="0.25">
      <c r="A18" s="60" t="s">
        <v>1988</v>
      </c>
      <c r="B18" s="9" t="s">
        <v>2044</v>
      </c>
    </row>
    <row r="19" spans="1:2" ht="38.25" x14ac:dyDescent="0.25">
      <c r="A19" s="60" t="s">
        <v>1536</v>
      </c>
      <c r="B19" s="9" t="s">
        <v>2043</v>
      </c>
    </row>
    <row r="20" spans="1:2" ht="25.5" x14ac:dyDescent="0.25">
      <c r="A20" s="60" t="s">
        <v>1508</v>
      </c>
      <c r="B20" s="9" t="s">
        <v>2042</v>
      </c>
    </row>
    <row r="21" spans="1:2" ht="25.5" x14ac:dyDescent="0.25">
      <c r="A21" s="60" t="s">
        <v>1479</v>
      </c>
      <c r="B21" s="9" t="s">
        <v>2041</v>
      </c>
    </row>
    <row r="22" spans="1:2" s="1" customFormat="1" ht="25.5" x14ac:dyDescent="0.25">
      <c r="A22" s="60" t="s">
        <v>1485</v>
      </c>
      <c r="B22" s="9" t="s">
        <v>1523</v>
      </c>
    </row>
    <row r="23" spans="1:2" ht="25.5" x14ac:dyDescent="0.25">
      <c r="A23" s="60" t="s">
        <v>21</v>
      </c>
      <c r="B23" s="9" t="s">
        <v>1524</v>
      </c>
    </row>
    <row r="24" spans="1:2" ht="25.5" x14ac:dyDescent="0.25">
      <c r="A24" s="60" t="s">
        <v>22</v>
      </c>
      <c r="B24" s="9" t="s">
        <v>1525</v>
      </c>
    </row>
    <row r="25" spans="1:2" ht="25.5" x14ac:dyDescent="0.25">
      <c r="A25" s="60" t="s">
        <v>1989</v>
      </c>
      <c r="B25" s="9" t="s">
        <v>1526</v>
      </c>
    </row>
    <row r="26" spans="1:2" ht="25.5" x14ac:dyDescent="0.25">
      <c r="A26" s="60" t="s">
        <v>2038</v>
      </c>
      <c r="B26" s="9" t="s">
        <v>1527</v>
      </c>
    </row>
    <row r="27" spans="1:2" ht="25.5" x14ac:dyDescent="0.25">
      <c r="A27" s="60" t="s">
        <v>23</v>
      </c>
      <c r="B27" s="9" t="s">
        <v>1528</v>
      </c>
    </row>
    <row r="28" spans="1:2" s="1" customFormat="1" ht="25.5" x14ac:dyDescent="0.25">
      <c r="A28" s="60" t="s">
        <v>1502</v>
      </c>
      <c r="B28" s="9" t="s">
        <v>2040</v>
      </c>
    </row>
    <row r="29" spans="1:2" s="1" customFormat="1" ht="25.5" x14ac:dyDescent="0.25">
      <c r="A29" s="60" t="s">
        <v>1504</v>
      </c>
      <c r="B29" s="9" t="s">
        <v>2039</v>
      </c>
    </row>
    <row r="30" spans="1:2" ht="38.25" x14ac:dyDescent="0.25">
      <c r="A30" s="60" t="s">
        <v>24</v>
      </c>
      <c r="B30" s="9" t="s">
        <v>25</v>
      </c>
    </row>
    <row r="31" spans="1:2" ht="38.25" x14ac:dyDescent="0.25">
      <c r="A31" s="60" t="s">
        <v>26</v>
      </c>
      <c r="B31" s="9" t="s">
        <v>27</v>
      </c>
    </row>
    <row r="32" spans="1:2" ht="25.5" x14ac:dyDescent="0.25">
      <c r="A32" s="60" t="s">
        <v>28</v>
      </c>
      <c r="B32" s="9" t="s">
        <v>29</v>
      </c>
    </row>
    <row r="33" spans="1:2" ht="25.5" x14ac:dyDescent="0.25">
      <c r="A33" s="60" t="s">
        <v>30</v>
      </c>
      <c r="B33" s="9" t="s">
        <v>31</v>
      </c>
    </row>
    <row r="34" spans="1:2" ht="25.5" x14ac:dyDescent="0.25">
      <c r="A34" s="60" t="s">
        <v>32</v>
      </c>
      <c r="B34" s="9" t="s">
        <v>33</v>
      </c>
    </row>
    <row r="35" spans="1:2" ht="38.25" x14ac:dyDescent="0.25">
      <c r="A35" s="105" t="s">
        <v>1961</v>
      </c>
      <c r="B35" s="9" t="s">
        <v>1987</v>
      </c>
    </row>
    <row r="36" spans="1:2" s="1" customFormat="1" ht="25.5" x14ac:dyDescent="0.25">
      <c r="A36" s="60" t="s">
        <v>1588</v>
      </c>
      <c r="B36" s="9" t="s">
        <v>2045</v>
      </c>
    </row>
    <row r="37" spans="1:2" ht="38.25" x14ac:dyDescent="0.25">
      <c r="A37" s="60" t="s">
        <v>6</v>
      </c>
      <c r="B37" s="9" t="s">
        <v>7</v>
      </c>
    </row>
    <row r="38" spans="1:2" ht="38.25" x14ac:dyDescent="0.25">
      <c r="A38" s="60" t="s">
        <v>8</v>
      </c>
      <c r="B38" s="9" t="s">
        <v>9</v>
      </c>
    </row>
    <row r="39" spans="1:2" ht="25.5" x14ac:dyDescent="0.25">
      <c r="A39" s="60" t="s">
        <v>10</v>
      </c>
      <c r="B39" s="9" t="s">
        <v>11</v>
      </c>
    </row>
    <row r="40" spans="1:2" ht="25.5" x14ac:dyDescent="0.25">
      <c r="A40" s="60" t="s">
        <v>12</v>
      </c>
      <c r="B40" s="9" t="s">
        <v>13</v>
      </c>
    </row>
  </sheetData>
  <conditionalFormatting sqref="A2:B40">
    <cfRule type="expression" dxfId="495" priority="1">
      <formula>MOD( ROW(),2)=1</formula>
    </cfRule>
  </conditionalFormatting>
  <hyperlinks>
    <hyperlink ref="A4" location="'Data Segment Overview'!Print_Titles" display="Data Segment Overview"/>
    <hyperlink ref="A5" location="'Data Types'!Print_Titles" display="Data Types"/>
    <hyperlink ref="A6" location="'Glossary of Terms'!Print_Titles" display="Glossary of Terms"/>
    <hyperlink ref="A37" location="'Feedback Header'!Print_Titles" display="Feedback Header"/>
    <hyperlink ref="A38" location="'Feedback Trailer'!Print_Titles" display="Feedback Trailer"/>
    <hyperlink ref="A39" location="'File Feedback'!Print_Titles" display="File Feedback"/>
    <hyperlink ref="A40" location="'Record Feedback'!Print_Titles" display="Record Feedback"/>
    <hyperlink ref="A7" location="'Submission Header'!Print_Titles" display="Submission Header"/>
    <hyperlink ref="A8" location="'Submission Trailer'!Print_Titles" display="Submission Trailer"/>
    <hyperlink ref="A9" location="'Purchase and Sales'!Print_Titles" display="Purchase and Sales"/>
    <hyperlink ref="A10" location="'Dividend Reinvestment'!Print_Area" display="Dividend Reinvestment"/>
    <hyperlink ref="A11" location="'ACATS Transfer Summary'!A1" display="ACATS Transfer Summary"/>
    <hyperlink ref="A12" location="'ACATS Transfer Detail'!A1" display="ACATS Transfer Detail"/>
    <hyperlink ref="A13" location="'NonACATS-Internal Transfer Summ'!A1" display="NonACATS-Internal Transfer Summ"/>
    <hyperlink ref="A14" location="'NonACATS-Internal Transfer Det'!A1" display="NonACATS-Internal Transfer Det"/>
    <hyperlink ref="A15" location="'Account Additions &amp; Withdrawals'!Print_Titles" display="Account Additions &amp; Withdrawals"/>
    <hyperlink ref="A16" location="'Margin Calls'!Print_Area" display="Margin Calls"/>
    <hyperlink ref="A17" location="'Stock Record'!A1" display="Stock Record"/>
    <hyperlink ref="A22" location="'Securities Account Balance'!A1" display="Securities Account Balance"/>
    <hyperlink ref="A23" location="'Securities Account'!Print_Titles" display="Securities Account"/>
    <hyperlink ref="A24" location="'Securities Account Participant'!Print_Titles" display="Securities Account Participant"/>
    <hyperlink ref="A25" location="'Securities Account Srvicing Rep'!Print_Titles" display="Securities Account Servicing Rep"/>
    <hyperlink ref="A27" location="'Security Reference'!Print_Titles" display="Security Reference"/>
    <hyperlink ref="A30" location="'Account Classification Code'!Print_Titles" display="Account Classification Code"/>
    <hyperlink ref="A31" location="'Account Registration Code'!Print_Titles" display="Account Registration Code"/>
    <hyperlink ref="A32" location="'Country Code'!Print_Titles" display="Country Code"/>
    <hyperlink ref="A33" location="'Currency Type Code'!Print_Titles" display="Currency Type Code"/>
    <hyperlink ref="A34" location="'Product Type Code'!Print_Titles" display="Product Type Code"/>
    <hyperlink ref="A26" location="'Securities Account Suitability'!A1" display="Securities Account Suitability"/>
    <hyperlink ref="A28" location="'Allocation Category'!A1" display="Allocation Category"/>
    <hyperlink ref="A29" location="'Allocation Pair Off Hierarchy'!A1" display="Allocation Pair Off Hierarchy"/>
    <hyperlink ref="A3" location="'Data Dictionary'!A1" display="Data Dictionary"/>
    <hyperlink ref="A18" location="'Stock Record Summary by Sec'!A1" display="Stock Record Summary by Sec"/>
    <hyperlink ref="A20" location="'Allocation Pair Off Detail'!A1" display="Allocation Pair Off Detail"/>
    <hyperlink ref="A21" location="'Allocation Pair Off Summary'!A1" display="Allocation Pair Off Summary"/>
    <hyperlink ref="A19" location="'Allocation Category Summary'!A1" display="Allocation Category Summary"/>
    <hyperlink ref="A36" location="'Control Location Code'!A1" display="Control Location Code"/>
    <hyperlink ref="A35" location="'Position Status Code'!Print_Area" display="Position Status Code"/>
  </hyperlinks>
  <pageMargins left="0.45" right="0.45" top="0.75" bottom="0.5" header="0.25" footer="0.3"/>
  <pageSetup scale="80" orientation="landscape" r:id="rId1"/>
  <headerFooter>
    <oddHeader>&amp;C&amp;F
&amp;A</oddHeader>
    <oddFooter>&amp;L© 2014 FINRA. All rights reserved. &amp;C10/01/2014&amp;RPage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59999389629810485"/>
  </sheetPr>
  <dimension ref="A1:H16"/>
  <sheetViews>
    <sheetView workbookViewId="0">
      <pane ySplit="1" topLeftCell="A2" activePane="bottomLeft" state="frozen"/>
      <selection pane="bottomLeft"/>
    </sheetView>
  </sheetViews>
  <sheetFormatPr defaultRowHeight="15" x14ac:dyDescent="0.25"/>
  <cols>
    <col min="1" max="1" width="13.7109375" style="1" customWidth="1"/>
    <col min="2" max="2" width="16.5703125" style="1" customWidth="1"/>
    <col min="3" max="3" width="37.85546875" style="1" customWidth="1"/>
    <col min="4" max="4" width="7.5703125" style="1" customWidth="1"/>
    <col min="5" max="5" width="13.140625" style="1" customWidth="1"/>
    <col min="6" max="6" width="32.42578125" style="1" customWidth="1"/>
    <col min="7" max="7" width="13.85546875" style="1" customWidth="1"/>
    <col min="8" max="8" width="24.7109375" style="1" customWidth="1"/>
    <col min="9" max="16384" width="9.140625" style="1"/>
  </cols>
  <sheetData>
    <row r="1" spans="1:8" ht="64.5" thickBot="1" x14ac:dyDescent="0.3">
      <c r="A1" s="17" t="s">
        <v>99</v>
      </c>
      <c r="B1" s="5" t="s">
        <v>100</v>
      </c>
      <c r="C1" s="5" t="s">
        <v>1464</v>
      </c>
      <c r="D1" s="5" t="s">
        <v>90</v>
      </c>
      <c r="E1" s="5" t="s">
        <v>1465</v>
      </c>
      <c r="F1" s="5" t="s">
        <v>103</v>
      </c>
      <c r="G1" s="5" t="s">
        <v>104</v>
      </c>
      <c r="H1" s="49" t="s">
        <v>1487</v>
      </c>
    </row>
    <row r="2" spans="1:8" ht="64.5" thickTop="1" x14ac:dyDescent="0.25">
      <c r="A2" s="26">
        <v>1</v>
      </c>
      <c r="B2" s="6" t="s">
        <v>1463</v>
      </c>
      <c r="C2" s="39" t="str">
        <f t="shared" ref="C2:C16" si="0">VLOOKUP(B2, DataDictionary_Element,2, FALSE)</f>
        <v xml:space="preserve">Action to be taken by FINRA on the specified record.
</v>
      </c>
      <c r="D2" s="3"/>
      <c r="E2" s="39" t="str">
        <f t="shared" ref="E2:E16" si="1">VLOOKUP(B2, DataDictionary_Element,3, FALSE)</f>
        <v>ALPHA(1)</v>
      </c>
      <c r="F2" s="6" t="s">
        <v>139</v>
      </c>
      <c r="G2" s="3" t="s">
        <v>107</v>
      </c>
      <c r="H2" s="6"/>
    </row>
    <row r="3" spans="1:8" ht="25.5" x14ac:dyDescent="0.25">
      <c r="A3" s="26">
        <v>2</v>
      </c>
      <c r="B3" s="6" t="s">
        <v>108</v>
      </c>
      <c r="C3" s="39" t="str">
        <f t="shared" si="0"/>
        <v xml:space="preserve">CARDS Record Type.
</v>
      </c>
      <c r="D3" s="3"/>
      <c r="E3" s="39" t="str">
        <f t="shared" si="1"/>
        <v>ALPHA(10)</v>
      </c>
      <c r="F3" s="8" t="s">
        <v>1861</v>
      </c>
      <c r="G3" s="3" t="s">
        <v>107</v>
      </c>
      <c r="H3" s="6"/>
    </row>
    <row r="4" spans="1:8" ht="102" x14ac:dyDescent="0.25">
      <c r="A4" s="26">
        <v>3</v>
      </c>
      <c r="B4" s="6" t="s">
        <v>133</v>
      </c>
      <c r="C4" s="39" t="str">
        <f>VLOOKUP(B4, DataDictionary_Element,2, FALSE)</f>
        <v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v>
      </c>
      <c r="D4" s="3"/>
      <c r="E4" s="39" t="str">
        <f t="shared" si="1"/>
        <v>INTEGER</v>
      </c>
      <c r="F4" s="6" t="s">
        <v>1615</v>
      </c>
      <c r="G4" s="3" t="s">
        <v>120</v>
      </c>
      <c r="H4" s="6"/>
    </row>
    <row r="5" spans="1:8" ht="25.5" x14ac:dyDescent="0.25">
      <c r="A5" s="26">
        <v>4</v>
      </c>
      <c r="B5" s="6" t="s">
        <v>150</v>
      </c>
      <c r="C5" s="39" t="str">
        <f>VLOOKUP(B5, DataDictionary_Element,2, FALSE)</f>
        <v xml:space="preserve">Effective date of data.
</v>
      </c>
      <c r="D5" s="3" t="s">
        <v>146</v>
      </c>
      <c r="E5" s="39" t="str">
        <f>VLOOKUP(B5, DataDictionary_Element,3, FALSE)</f>
        <v>DATE</v>
      </c>
      <c r="F5" s="6" t="s">
        <v>207</v>
      </c>
      <c r="G5" s="3" t="s">
        <v>107</v>
      </c>
      <c r="H5" s="6"/>
    </row>
    <row r="6" spans="1:8" ht="51" x14ac:dyDescent="0.25">
      <c r="A6" s="26">
        <v>5</v>
      </c>
      <c r="B6" s="6" t="s">
        <v>145</v>
      </c>
      <c r="C6" s="39" t="str">
        <f t="shared" si="0"/>
        <v xml:space="preserve">CRD Number of the clearing member. Clearing Firm may be the same as the Submitting Organization and/or the Client Firm.
</v>
      </c>
      <c r="D6" s="3" t="s">
        <v>146</v>
      </c>
      <c r="E6" s="39" t="str">
        <f t="shared" si="1"/>
        <v>INTEGER</v>
      </c>
      <c r="F6" s="6" t="s">
        <v>1658</v>
      </c>
      <c r="G6" s="3" t="s">
        <v>107</v>
      </c>
      <c r="H6" s="6"/>
    </row>
    <row r="7" spans="1:8" ht="51" x14ac:dyDescent="0.25">
      <c r="A7" s="26">
        <v>6</v>
      </c>
      <c r="B7" s="6" t="s">
        <v>147</v>
      </c>
      <c r="C7" s="39" t="str">
        <f>VLOOKUP(B7, DataDictionary_Element,2, FALSE)</f>
        <v xml:space="preserve">CRD Number of introducing member or, if there are no introducing members, the CLEARING FIRM CRD NUMBER.
</v>
      </c>
      <c r="D7" s="3" t="s">
        <v>146</v>
      </c>
      <c r="E7" s="39" t="str">
        <f t="shared" si="1"/>
        <v>INTEGER</v>
      </c>
      <c r="F7" s="6"/>
      <c r="G7" s="3" t="s">
        <v>107</v>
      </c>
      <c r="H7" s="6"/>
    </row>
    <row r="8" spans="1:8" ht="60" customHeight="1" x14ac:dyDescent="0.25">
      <c r="A8" s="26">
        <v>7</v>
      </c>
      <c r="B8" s="6" t="s">
        <v>148</v>
      </c>
      <c r="C8" s="39" t="str">
        <f t="shared" si="0"/>
        <v xml:space="preserve">Internal identifier of the introducing member or, if there are no introducing members, internal identifier or CRD Number of the Clearing Firm.
</v>
      </c>
      <c r="D8" s="3" t="s">
        <v>146</v>
      </c>
      <c r="E8" s="39" t="str">
        <f t="shared" si="1"/>
        <v>ALPHA(5)</v>
      </c>
      <c r="F8" s="6"/>
      <c r="G8" s="3" t="s">
        <v>107</v>
      </c>
      <c r="H8" s="6"/>
    </row>
    <row r="9" spans="1:8" ht="109.5" customHeight="1" x14ac:dyDescent="0.25">
      <c r="A9" s="26">
        <v>8</v>
      </c>
      <c r="B9" s="6" t="s">
        <v>205</v>
      </c>
      <c r="C9" s="39" t="str">
        <f t="shared" si="0"/>
        <v xml:space="preserve">The value assigned by a member which uniquely identifies an account within that firm. If the account number is only unique with the concatenation of a branch identifier, then the account number must be concatenated. The account number must not include the type code (i.e., code representing, Margin, Cash, etc.).
</v>
      </c>
      <c r="D9" s="10" t="s">
        <v>146</v>
      </c>
      <c r="E9" s="39" t="str">
        <f t="shared" si="1"/>
        <v>ALPHA(100)</v>
      </c>
      <c r="F9" s="9" t="s">
        <v>1856</v>
      </c>
      <c r="G9" s="3" t="s">
        <v>107</v>
      </c>
      <c r="H9" s="6"/>
    </row>
    <row r="10" spans="1:8" ht="51" x14ac:dyDescent="0.25">
      <c r="A10" s="26">
        <v>9</v>
      </c>
      <c r="B10" s="6" t="s">
        <v>196</v>
      </c>
      <c r="C10" s="39" t="str">
        <f t="shared" si="0"/>
        <v xml:space="preserve">The distinct identification number for each transfer, assigned by the member in the system of record.
</v>
      </c>
      <c r="D10" s="3" t="s">
        <v>146</v>
      </c>
      <c r="E10" s="39" t="str">
        <f t="shared" si="1"/>
        <v>ALPHA(100)</v>
      </c>
      <c r="F10" s="6"/>
      <c r="G10" s="3" t="s">
        <v>107</v>
      </c>
      <c r="H10" s="6" t="s">
        <v>1663</v>
      </c>
    </row>
    <row r="11" spans="1:8" ht="38.25" x14ac:dyDescent="0.25">
      <c r="A11" s="26">
        <v>10</v>
      </c>
      <c r="B11" s="6" t="s">
        <v>197</v>
      </c>
      <c r="C11" s="39" t="str">
        <f t="shared" si="0"/>
        <v xml:space="preserve">The date the transfer was settled and closed.
</v>
      </c>
      <c r="D11" s="3" t="s">
        <v>146</v>
      </c>
      <c r="E11" s="39" t="str">
        <f t="shared" si="1"/>
        <v>DATE</v>
      </c>
      <c r="F11" s="6" t="s">
        <v>194</v>
      </c>
      <c r="G11" s="3" t="s">
        <v>107</v>
      </c>
      <c r="H11" s="6" t="s">
        <v>1662</v>
      </c>
    </row>
    <row r="12" spans="1:8" ht="63.75" x14ac:dyDescent="0.25">
      <c r="A12" s="26">
        <v>11</v>
      </c>
      <c r="B12" s="6" t="s">
        <v>1474</v>
      </c>
      <c r="C12" s="39" t="str">
        <f t="shared" si="0"/>
        <v xml:space="preserve">The number of days the request took to settle from the transfer receipt date.
</v>
      </c>
      <c r="D12" s="3"/>
      <c r="E12" s="39" t="str">
        <f t="shared" si="1"/>
        <v>INTEGER</v>
      </c>
      <c r="F12" s="6" t="s">
        <v>1661</v>
      </c>
      <c r="G12" s="3" t="s">
        <v>107</v>
      </c>
      <c r="H12" s="6"/>
    </row>
    <row r="13" spans="1:8" ht="63.75" x14ac:dyDescent="0.25">
      <c r="A13" s="26">
        <v>12</v>
      </c>
      <c r="B13" s="6" t="s">
        <v>198</v>
      </c>
      <c r="C13" s="39" t="str">
        <f t="shared" si="0"/>
        <v xml:space="preserve">The method of transfer. From a receiver's perspective, reported as ACATIN and from the deliverer's perspective, reported as an ACATOUT.
</v>
      </c>
      <c r="D13" s="3"/>
      <c r="E13" s="39" t="str">
        <f t="shared" si="1"/>
        <v>ALPHA(20)</v>
      </c>
      <c r="F13" s="6" t="s">
        <v>1666</v>
      </c>
      <c r="G13" s="3" t="s">
        <v>107</v>
      </c>
      <c r="H13" s="6"/>
    </row>
    <row r="14" spans="1:8" ht="38.25" x14ac:dyDescent="0.25">
      <c r="A14" s="26">
        <v>13</v>
      </c>
      <c r="B14" s="6" t="s">
        <v>199</v>
      </c>
      <c r="C14" s="39" t="str">
        <f t="shared" si="0"/>
        <v xml:space="preserve">The date the transfer request was received in "good order" or "good form" by the firm.
</v>
      </c>
      <c r="D14" s="3"/>
      <c r="E14" s="39" t="str">
        <f t="shared" si="1"/>
        <v>DATE</v>
      </c>
      <c r="F14" s="6" t="s">
        <v>1659</v>
      </c>
      <c r="G14" s="3" t="s">
        <v>107</v>
      </c>
      <c r="H14" s="6"/>
    </row>
    <row r="15" spans="1:8" ht="89.25" x14ac:dyDescent="0.25">
      <c r="A15" s="26">
        <v>14</v>
      </c>
      <c r="B15" s="6" t="s">
        <v>1486</v>
      </c>
      <c r="C15" s="39" t="str">
        <f t="shared" si="0"/>
        <v xml:space="preserve">The account number of the contra account (i.e., receiver or deliverer). In case of an incoming transfer, this shall be the account number of the deliverer.  In the case of an outgoing transfer, this shall be the account number of the receiver.
</v>
      </c>
      <c r="D15" s="3"/>
      <c r="E15" s="39" t="str">
        <f t="shared" si="1"/>
        <v>ALPHA(50)</v>
      </c>
      <c r="F15" s="6" t="s">
        <v>1826</v>
      </c>
      <c r="G15" s="3" t="s">
        <v>107</v>
      </c>
      <c r="H15" s="6"/>
    </row>
    <row r="16" spans="1:8" ht="89.25" x14ac:dyDescent="0.25">
      <c r="A16" s="26">
        <v>15</v>
      </c>
      <c r="B16" s="6" t="s">
        <v>200</v>
      </c>
      <c r="C16" s="39" t="str">
        <f t="shared" si="0"/>
        <v xml:space="preserve">The NSCC ID of the contra broker (i.e., receiver or deliverer). In case of an incoming transfer, this shall be the Broker NSCC ID of the deliverer.  In the case of an outgoing transfer, this shall be the Broker NSCC ID of the receiver.
</v>
      </c>
      <c r="D16" s="3"/>
      <c r="E16" s="39" t="str">
        <f t="shared" si="1"/>
        <v>ALPHA(10)</v>
      </c>
      <c r="F16" s="6" t="s">
        <v>1827</v>
      </c>
      <c r="G16" s="3" t="s">
        <v>107</v>
      </c>
      <c r="H16" s="6"/>
    </row>
  </sheetData>
  <autoFilter ref="A1:H16"/>
  <conditionalFormatting sqref="B5 D10:D15 D5 F5 F10:F15 E5:E16 B9:C15 C5:C8 G5:G16">
    <cfRule type="expression" dxfId="349" priority="16">
      <formula>MOD( ROW(),2)=1</formula>
    </cfRule>
  </conditionalFormatting>
  <conditionalFormatting sqref="B7 D7 F7">
    <cfRule type="expression" dxfId="348" priority="15">
      <formula>MOD( ROW(),2)=1</formula>
    </cfRule>
  </conditionalFormatting>
  <conditionalFormatting sqref="A2:F4 F6 D6 B6 A5:A16">
    <cfRule type="expression" dxfId="347" priority="14">
      <formula>MOD( ROW(),2)=1</formula>
    </cfRule>
  </conditionalFormatting>
  <conditionalFormatting sqref="B8 D8 F8">
    <cfRule type="expression" dxfId="346" priority="13">
      <formula>MOD( ROW(),2)=1</formula>
    </cfRule>
  </conditionalFormatting>
  <conditionalFormatting sqref="C16">
    <cfRule type="expression" dxfId="345" priority="8">
      <formula>MOD( ROW(),2)=1</formula>
    </cfRule>
  </conditionalFormatting>
  <conditionalFormatting sqref="D9 F9">
    <cfRule type="expression" dxfId="344" priority="11">
      <formula>MOD( ROW(),2)=1</formula>
    </cfRule>
  </conditionalFormatting>
  <conditionalFormatting sqref="G2:G4">
    <cfRule type="expression" dxfId="343" priority="6">
      <formula>MOD( ROW(),2)=1</formula>
    </cfRule>
  </conditionalFormatting>
  <conditionalFormatting sqref="B16 D16 F16">
    <cfRule type="expression" dxfId="342" priority="9">
      <formula>MOD( ROW(),2)=1</formula>
    </cfRule>
  </conditionalFormatting>
  <conditionalFormatting sqref="H5 H9:H15">
    <cfRule type="expression" dxfId="341" priority="5">
      <formula>MOD( ROW(),2)=1</formula>
    </cfRule>
  </conditionalFormatting>
  <conditionalFormatting sqref="H7">
    <cfRule type="expression" dxfId="340" priority="4">
      <formula>MOD( ROW(),2)=1</formula>
    </cfRule>
  </conditionalFormatting>
  <conditionalFormatting sqref="H2:H4 H6">
    <cfRule type="expression" dxfId="339" priority="3">
      <formula>MOD( ROW(),2)=1</formula>
    </cfRule>
  </conditionalFormatting>
  <conditionalFormatting sqref="H8">
    <cfRule type="expression" dxfId="338" priority="2">
      <formula>MOD( ROW(),2)=1</formula>
    </cfRule>
  </conditionalFormatting>
  <conditionalFormatting sqref="H16">
    <cfRule type="expression" dxfId="337" priority="1">
      <formula>MOD( ROW(),2)=1</formula>
    </cfRule>
  </conditionalFormatting>
  <printOptions gridLines="1"/>
  <pageMargins left="0.45" right="0.45" top="0.75" bottom="0.5" header="0.25" footer="0.3"/>
  <pageSetup scale="80" fitToWidth="0" fitToHeight="0" orientation="landscape" r:id="rId1"/>
  <headerFooter>
    <oddHeader>&amp;C&amp;F
&amp;A</oddHeader>
    <oddFooter>&amp;L© 2014 FINRA. All rights reserved. &amp;C10/1/2014&amp;RPage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H20"/>
  <sheetViews>
    <sheetView workbookViewId="0">
      <pane ySplit="1" topLeftCell="A2" activePane="bottomLeft" state="frozen"/>
      <selection pane="bottomLeft"/>
    </sheetView>
  </sheetViews>
  <sheetFormatPr defaultRowHeight="15" x14ac:dyDescent="0.25"/>
  <cols>
    <col min="1" max="1" width="10.140625" style="1" customWidth="1"/>
    <col min="2" max="2" width="16.7109375" style="1" customWidth="1"/>
    <col min="3" max="3" width="36.7109375" style="1" customWidth="1"/>
    <col min="4" max="4" width="8" style="1" customWidth="1"/>
    <col min="5" max="5" width="15.7109375" style="1" customWidth="1"/>
    <col min="6" max="6" width="34.28515625" style="72" customWidth="1"/>
    <col min="7" max="7" width="10" style="73" customWidth="1"/>
    <col min="8" max="8" width="29.140625" style="72" customWidth="1"/>
    <col min="9" max="16384" width="9.140625" style="1"/>
  </cols>
  <sheetData>
    <row r="1" spans="1:8" ht="90" thickBot="1" x14ac:dyDescent="0.3">
      <c r="A1" s="17" t="s">
        <v>99</v>
      </c>
      <c r="B1" s="5" t="s">
        <v>100</v>
      </c>
      <c r="C1" s="5" t="s">
        <v>1464</v>
      </c>
      <c r="D1" s="5" t="s">
        <v>90</v>
      </c>
      <c r="E1" s="65" t="s">
        <v>1465</v>
      </c>
      <c r="F1" s="52" t="s">
        <v>103</v>
      </c>
      <c r="G1" s="52" t="s">
        <v>104</v>
      </c>
      <c r="H1" s="52" t="s">
        <v>1487</v>
      </c>
    </row>
    <row r="2" spans="1:8" ht="64.5" thickTop="1" x14ac:dyDescent="0.25">
      <c r="A2" s="26">
        <v>1</v>
      </c>
      <c r="B2" s="6" t="s">
        <v>1463</v>
      </c>
      <c r="C2" s="39" t="str">
        <f t="shared" ref="C2:C20" si="0">VLOOKUP(B2, DataDictionary_Element,2, FALSE)</f>
        <v xml:space="preserve">Action to be taken by FINRA on the specified record.
</v>
      </c>
      <c r="D2" s="3"/>
      <c r="E2" s="69" t="str">
        <f t="shared" ref="E2:E20" si="1">VLOOKUP(B2, DataDictionary_Element,3, FALSE)</f>
        <v>ALPHA(1)</v>
      </c>
      <c r="F2" s="9" t="s">
        <v>139</v>
      </c>
      <c r="G2" s="10" t="s">
        <v>107</v>
      </c>
      <c r="H2" s="9"/>
    </row>
    <row r="3" spans="1:8" ht="38.25" x14ac:dyDescent="0.25">
      <c r="A3" s="26">
        <v>2</v>
      </c>
      <c r="B3" s="6" t="s">
        <v>108</v>
      </c>
      <c r="C3" s="39" t="str">
        <f t="shared" si="0"/>
        <v xml:space="preserve">CARDS Record Type.
</v>
      </c>
      <c r="D3" s="3"/>
      <c r="E3" s="69" t="str">
        <f t="shared" si="1"/>
        <v>ALPHA(10)</v>
      </c>
      <c r="F3" s="70" t="s">
        <v>1862</v>
      </c>
      <c r="G3" s="71" t="s">
        <v>107</v>
      </c>
      <c r="H3" s="9"/>
    </row>
    <row r="4" spans="1:8" ht="111" customHeight="1" x14ac:dyDescent="0.25">
      <c r="A4" s="26">
        <v>3</v>
      </c>
      <c r="B4" s="6" t="s">
        <v>133</v>
      </c>
      <c r="C4" s="39" t="str">
        <f>VLOOKUP(B4, DataDictionary_Element,2, FALSE)</f>
        <v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v>
      </c>
      <c r="D4" s="3"/>
      <c r="E4" s="69" t="str">
        <f t="shared" si="1"/>
        <v>INTEGER</v>
      </c>
      <c r="F4" s="9" t="s">
        <v>1615</v>
      </c>
      <c r="G4" s="10" t="s">
        <v>120</v>
      </c>
      <c r="H4" s="9"/>
    </row>
    <row r="5" spans="1:8" ht="25.5" x14ac:dyDescent="0.25">
      <c r="A5" s="26">
        <v>4</v>
      </c>
      <c r="B5" s="6" t="s">
        <v>150</v>
      </c>
      <c r="C5" s="39" t="str">
        <f>VLOOKUP(B5, DataDictionary_Element,2, FALSE)</f>
        <v xml:space="preserve">Effective date of data.
</v>
      </c>
      <c r="D5" s="3" t="s">
        <v>146</v>
      </c>
      <c r="E5" s="69" t="str">
        <f>VLOOKUP(B5, DataDictionary_Element,3, FALSE)</f>
        <v>DATE</v>
      </c>
      <c r="F5" s="9" t="s">
        <v>207</v>
      </c>
      <c r="G5" s="10" t="s">
        <v>107</v>
      </c>
      <c r="H5" s="9"/>
    </row>
    <row r="6" spans="1:8" ht="51" x14ac:dyDescent="0.25">
      <c r="A6" s="26">
        <v>5</v>
      </c>
      <c r="B6" s="6" t="s">
        <v>145</v>
      </c>
      <c r="C6" s="39" t="str">
        <f>VLOOKUP(B6, DataDictionary_Element,2, FALSE)</f>
        <v xml:space="preserve">CRD Number of the clearing member. Clearing Firm may be the same as the Submitting Organization and/or the Client Firm.
</v>
      </c>
      <c r="D6" s="3" t="s">
        <v>146</v>
      </c>
      <c r="E6" s="69" t="str">
        <f t="shared" si="1"/>
        <v>INTEGER</v>
      </c>
      <c r="F6" s="9"/>
      <c r="G6" s="10" t="s">
        <v>107</v>
      </c>
      <c r="H6" s="9"/>
    </row>
    <row r="7" spans="1:8" ht="51" x14ac:dyDescent="0.25">
      <c r="A7" s="26">
        <v>6</v>
      </c>
      <c r="B7" s="6" t="s">
        <v>147</v>
      </c>
      <c r="C7" s="39" t="str">
        <f t="shared" si="0"/>
        <v xml:space="preserve">CRD Number of introducing member or, if there are no introducing members, the CLEARING FIRM CRD NUMBER.
</v>
      </c>
      <c r="D7" s="3" t="s">
        <v>146</v>
      </c>
      <c r="E7" s="69" t="str">
        <f t="shared" si="1"/>
        <v>INTEGER</v>
      </c>
      <c r="F7" s="9"/>
      <c r="G7" s="10" t="s">
        <v>107</v>
      </c>
      <c r="H7" s="9"/>
    </row>
    <row r="8" spans="1:8" ht="65.25" customHeight="1" x14ac:dyDescent="0.25">
      <c r="A8" s="26">
        <v>7</v>
      </c>
      <c r="B8" s="6" t="s">
        <v>148</v>
      </c>
      <c r="C8" s="39" t="str">
        <f t="shared" si="0"/>
        <v xml:space="preserve">Internal identifier of the introducing member or, if there are no introducing members, internal identifier or CRD Number of the Clearing Firm.
</v>
      </c>
      <c r="D8" s="3" t="s">
        <v>146</v>
      </c>
      <c r="E8" s="69" t="str">
        <f t="shared" si="1"/>
        <v>ALPHA(5)</v>
      </c>
      <c r="F8" s="9"/>
      <c r="G8" s="10" t="s">
        <v>107</v>
      </c>
      <c r="H8" s="9"/>
    </row>
    <row r="9" spans="1:8" ht="114.75" x14ac:dyDescent="0.25">
      <c r="A9" s="26">
        <v>8</v>
      </c>
      <c r="B9" s="6" t="s">
        <v>205</v>
      </c>
      <c r="C9" s="39" t="str">
        <f t="shared" si="0"/>
        <v xml:space="preserve">The value assigned by a member which uniquely identifies an account within that firm. If the account number is only unique with the concatenation of a branch identifier, then the account number must be concatenated. The account number must not include the type code (i.e., code representing, Margin, Cash, etc.).
</v>
      </c>
      <c r="D9" s="10" t="s">
        <v>146</v>
      </c>
      <c r="E9" s="69" t="str">
        <f t="shared" si="1"/>
        <v>ALPHA(100)</v>
      </c>
      <c r="F9" s="9" t="s">
        <v>1838</v>
      </c>
      <c r="G9" s="10" t="s">
        <v>107</v>
      </c>
      <c r="H9" s="9"/>
    </row>
    <row r="10" spans="1:8" ht="89.25" x14ac:dyDescent="0.25">
      <c r="A10" s="26">
        <v>9</v>
      </c>
      <c r="B10" s="6" t="s">
        <v>166</v>
      </c>
      <c r="C10" s="39" t="str">
        <f t="shared" si="0"/>
        <v xml:space="preserve">Unique identifier assigned to the security in the member's security master. If the internal unique identifier is the same as the CUSIP, provide the CUSIP. If the unique identifier is a system-generated number provide that value.
</v>
      </c>
      <c r="D10" s="3" t="s">
        <v>146</v>
      </c>
      <c r="E10" s="69" t="str">
        <f t="shared" si="1"/>
        <v>ALPHA(25)</v>
      </c>
      <c r="F10" s="9"/>
      <c r="G10" s="10" t="s">
        <v>107</v>
      </c>
      <c r="H10" s="9" t="s">
        <v>2003</v>
      </c>
    </row>
    <row r="11" spans="1:8" ht="102" x14ac:dyDescent="0.25">
      <c r="A11" s="26">
        <v>10</v>
      </c>
      <c r="B11" s="6" t="s">
        <v>196</v>
      </c>
      <c r="C11" s="39" t="str">
        <f t="shared" si="0"/>
        <v xml:space="preserve">The distinct identification number for each transfer, assigned by the member in the system of record.
</v>
      </c>
      <c r="D11" s="3" t="s">
        <v>146</v>
      </c>
      <c r="E11" s="69" t="str">
        <f t="shared" si="1"/>
        <v>ALPHA(100)</v>
      </c>
      <c r="F11" s="9" t="s">
        <v>2004</v>
      </c>
      <c r="G11" s="10" t="s">
        <v>107</v>
      </c>
      <c r="H11" s="9" t="s">
        <v>1857</v>
      </c>
    </row>
    <row r="12" spans="1:8" ht="38.25" x14ac:dyDescent="0.25">
      <c r="A12" s="26">
        <v>11</v>
      </c>
      <c r="B12" s="6" t="s">
        <v>197</v>
      </c>
      <c r="C12" s="39" t="str">
        <f t="shared" si="0"/>
        <v xml:space="preserve">The date the transfer was settled and closed.
</v>
      </c>
      <c r="D12" s="3" t="s">
        <v>146</v>
      </c>
      <c r="E12" s="69" t="str">
        <f t="shared" si="1"/>
        <v>DATE</v>
      </c>
      <c r="F12" s="9" t="s">
        <v>194</v>
      </c>
      <c r="G12" s="10" t="s">
        <v>107</v>
      </c>
      <c r="H12" s="9" t="s">
        <v>1662</v>
      </c>
    </row>
    <row r="13" spans="1:8" ht="76.5" x14ac:dyDescent="0.25">
      <c r="A13" s="26">
        <v>12</v>
      </c>
      <c r="B13" s="6" t="s">
        <v>201</v>
      </c>
      <c r="C13" s="39" t="str">
        <f t="shared" si="0"/>
        <v xml:space="preserve">Identifies if the position is held in Cash, Margin, etc.
</v>
      </c>
      <c r="D13" s="3" t="s">
        <v>146</v>
      </c>
      <c r="E13" s="69" t="str">
        <f t="shared" si="1"/>
        <v>ALPHA(20)</v>
      </c>
      <c r="F13" s="9" t="s">
        <v>1667</v>
      </c>
      <c r="G13" s="10" t="s">
        <v>107</v>
      </c>
      <c r="H13" s="9"/>
    </row>
    <row r="14" spans="1:8" ht="153" x14ac:dyDescent="0.25">
      <c r="A14" s="26">
        <v>13</v>
      </c>
      <c r="B14" s="6" t="s">
        <v>202</v>
      </c>
      <c r="C14" s="39" t="str">
        <f t="shared" si="0"/>
        <v xml:space="preserve">A description of the type of transfer (e.g., Full, Residual, Partial, Reclaim, Mutual Fund Cleanup).
</v>
      </c>
      <c r="D14" s="3"/>
      <c r="E14" s="69" t="str">
        <f t="shared" si="1"/>
        <v>ALPHA(20)</v>
      </c>
      <c r="F14" s="9" t="s">
        <v>1668</v>
      </c>
      <c r="G14" s="10" t="s">
        <v>107</v>
      </c>
      <c r="H14" s="9"/>
    </row>
    <row r="15" spans="1:8" ht="38.25" x14ac:dyDescent="0.25">
      <c r="A15" s="26">
        <v>14</v>
      </c>
      <c r="B15" s="6" t="s">
        <v>203</v>
      </c>
      <c r="C15" s="39" t="str">
        <f t="shared" si="0"/>
        <v xml:space="preserve">Units of quantity held in the account.  Can include Fractional quantities if applicable.
</v>
      </c>
      <c r="D15" s="3"/>
      <c r="E15" s="69" t="str">
        <f t="shared" si="1"/>
        <v>SIGNED DECIMAL</v>
      </c>
      <c r="F15" s="9" t="s">
        <v>1858</v>
      </c>
      <c r="G15" s="10" t="s">
        <v>107</v>
      </c>
      <c r="H15" s="9"/>
    </row>
    <row r="16" spans="1:8" ht="76.5" x14ac:dyDescent="0.25">
      <c r="A16" s="26">
        <v>15</v>
      </c>
      <c r="B16" s="6" t="s">
        <v>1625</v>
      </c>
      <c r="C16" s="39" t="str">
        <f t="shared" si="0"/>
        <v xml:space="preserve">The dollar denominated value of the assets, expressed in USD equivalent, held in the  account that was transferred and settled in the reporting period.
</v>
      </c>
      <c r="D16" s="3"/>
      <c r="E16" s="69" t="str">
        <f t="shared" si="1"/>
        <v>SIGNED DECIMAL</v>
      </c>
      <c r="F16" s="9" t="s">
        <v>2005</v>
      </c>
      <c r="G16" s="10" t="s">
        <v>107</v>
      </c>
      <c r="H16" s="9" t="s">
        <v>1859</v>
      </c>
    </row>
    <row r="17" spans="1:8" ht="51" x14ac:dyDescent="0.25">
      <c r="A17" s="26">
        <v>16</v>
      </c>
      <c r="B17" s="6" t="s">
        <v>204</v>
      </c>
      <c r="C17" s="39" t="str">
        <f t="shared" si="0"/>
        <v xml:space="preserve">The market price of the security as of close of business.
</v>
      </c>
      <c r="D17" s="3"/>
      <c r="E17" s="69" t="str">
        <f t="shared" si="1"/>
        <v>DECIMAL</v>
      </c>
      <c r="F17" s="9" t="s">
        <v>1828</v>
      </c>
      <c r="G17" s="10" t="s">
        <v>107</v>
      </c>
      <c r="H17" s="9" t="s">
        <v>1866</v>
      </c>
    </row>
    <row r="18" spans="1:8" ht="111.75" customHeight="1" x14ac:dyDescent="0.25">
      <c r="A18" s="26">
        <v>17</v>
      </c>
      <c r="B18" s="6" t="s">
        <v>1483</v>
      </c>
      <c r="C18" s="39" t="str">
        <f>VLOOKUP(B18, DataDictionary_Element,2, FALSE)</f>
        <v xml:space="preserve">The multiplier used to determine the outstanding market value of the position where the product of the quantity, valuation multiplier and  market price  will equal the market value. This element may include, for example, size of an options contract, the factor or multiplier applied to fixed income products.
</v>
      </c>
      <c r="D18" s="3"/>
      <c r="E18" s="69" t="str">
        <f>VLOOKUP(B18, DataDictionary_Element,3, FALSE)</f>
        <v>DECIMAL</v>
      </c>
      <c r="F18" s="9" t="s">
        <v>1860</v>
      </c>
      <c r="G18" s="10" t="s">
        <v>107</v>
      </c>
      <c r="H18" s="9"/>
    </row>
    <row r="19" spans="1:8" ht="51" x14ac:dyDescent="0.25">
      <c r="A19" s="26">
        <v>18</v>
      </c>
      <c r="B19" s="6" t="s">
        <v>170</v>
      </c>
      <c r="C19" s="39" t="str">
        <f t="shared" si="0"/>
        <v>Code to identify the type of currency used in the transaction.</v>
      </c>
      <c r="D19" s="3"/>
      <c r="E19" s="69" t="str">
        <f t="shared" si="1"/>
        <v>ALPHA(3)</v>
      </c>
      <c r="F19" s="9" t="s">
        <v>2028</v>
      </c>
      <c r="G19" s="10" t="s">
        <v>107</v>
      </c>
      <c r="H19" s="9"/>
    </row>
    <row r="20" spans="1:8" ht="33.75" customHeight="1" x14ac:dyDescent="0.25">
      <c r="A20" s="26">
        <v>19</v>
      </c>
      <c r="B20" s="6" t="s">
        <v>173</v>
      </c>
      <c r="C20" s="39" t="str">
        <f t="shared" si="0"/>
        <v xml:space="preserve">The rate at which the currency was converted to USD.
</v>
      </c>
      <c r="D20" s="3"/>
      <c r="E20" s="69" t="str">
        <f t="shared" si="1"/>
        <v>DECIMAL</v>
      </c>
      <c r="F20" s="9" t="s">
        <v>1664</v>
      </c>
      <c r="G20" s="10" t="s">
        <v>107</v>
      </c>
      <c r="H20" s="9"/>
    </row>
  </sheetData>
  <autoFilter ref="A1:H20"/>
  <conditionalFormatting sqref="B5 B9:B17 D10:D17 D5 F5 F10:F17 F20 E5:E17 C5:C17 B19:E20 A18:A20">
    <cfRule type="expression" dxfId="336" priority="24">
      <formula>MOD( ROW(),2)=1</formula>
    </cfRule>
  </conditionalFormatting>
  <conditionalFormatting sqref="B7 D7 F7">
    <cfRule type="expression" dxfId="335" priority="23">
      <formula>MOD( ROW(),2)=1</formula>
    </cfRule>
  </conditionalFormatting>
  <conditionalFormatting sqref="A2:F3 F6 D6 B6 B4:F4 A4:A17">
    <cfRule type="expression" dxfId="334" priority="22">
      <formula>MOD( ROW(),2)=1</formula>
    </cfRule>
  </conditionalFormatting>
  <conditionalFormatting sqref="B8 D8 F8">
    <cfRule type="expression" dxfId="333" priority="21">
      <formula>MOD( ROW(),2)=1</formula>
    </cfRule>
  </conditionalFormatting>
  <conditionalFormatting sqref="D9 F9">
    <cfRule type="expression" dxfId="332" priority="19">
      <formula>MOD( ROW(),2)=1</formula>
    </cfRule>
  </conditionalFormatting>
  <conditionalFormatting sqref="F19">
    <cfRule type="expression" dxfId="331" priority="17">
      <formula>MOD( ROW(),2)=1</formula>
    </cfRule>
  </conditionalFormatting>
  <conditionalFormatting sqref="H10">
    <cfRule type="expression" dxfId="330" priority="16">
      <formula>MOD( ROW(),2)=1</formula>
    </cfRule>
  </conditionalFormatting>
  <conditionalFormatting sqref="H9 H5">
    <cfRule type="expression" dxfId="329" priority="15">
      <formula>MOD( ROW(),2)=1</formula>
    </cfRule>
  </conditionalFormatting>
  <conditionalFormatting sqref="H7">
    <cfRule type="expression" dxfId="328" priority="14">
      <formula>MOD( ROW(),2)=1</formula>
    </cfRule>
  </conditionalFormatting>
  <conditionalFormatting sqref="H2:H4 H6">
    <cfRule type="expression" dxfId="327" priority="13">
      <formula>MOD( ROW(),2)=1</formula>
    </cfRule>
  </conditionalFormatting>
  <conditionalFormatting sqref="H8">
    <cfRule type="expression" dxfId="326" priority="12">
      <formula>MOD( ROW(),2)=1</formula>
    </cfRule>
  </conditionalFormatting>
  <conditionalFormatting sqref="H11:H17 H19:H20">
    <cfRule type="expression" dxfId="325" priority="11">
      <formula>MOD( ROW(),2)=1</formula>
    </cfRule>
  </conditionalFormatting>
  <conditionalFormatting sqref="B18:F18">
    <cfRule type="expression" dxfId="324" priority="10">
      <formula>MOD( ROW(),2)=1</formula>
    </cfRule>
  </conditionalFormatting>
  <conditionalFormatting sqref="H18">
    <cfRule type="expression" dxfId="323" priority="8">
      <formula>MOD( ROW(),2)=1</formula>
    </cfRule>
  </conditionalFormatting>
  <conditionalFormatting sqref="G5 G10:G17 G20">
    <cfRule type="expression" dxfId="322" priority="7">
      <formula>MOD( ROW(),2)=1</formula>
    </cfRule>
  </conditionalFormatting>
  <conditionalFormatting sqref="G7">
    <cfRule type="expression" dxfId="321" priority="6">
      <formula>MOD( ROW(),2)=1</formula>
    </cfRule>
  </conditionalFormatting>
  <conditionalFormatting sqref="G6 G2:G4">
    <cfRule type="expression" dxfId="320" priority="5">
      <formula>MOD( ROW(),2)=1</formula>
    </cfRule>
  </conditionalFormatting>
  <conditionalFormatting sqref="G8">
    <cfRule type="expression" dxfId="319" priority="4">
      <formula>MOD( ROW(),2)=1</formula>
    </cfRule>
  </conditionalFormatting>
  <conditionalFormatting sqref="G9">
    <cfRule type="expression" dxfId="318" priority="3">
      <formula>MOD( ROW(),2)=1</formula>
    </cfRule>
  </conditionalFormatting>
  <conditionalFormatting sqref="G19">
    <cfRule type="expression" dxfId="317" priority="2">
      <formula>MOD( ROW(),2)=1</formula>
    </cfRule>
  </conditionalFormatting>
  <conditionalFormatting sqref="G18">
    <cfRule type="expression" dxfId="316" priority="1">
      <formula>MOD( ROW(),2)=1</formula>
    </cfRule>
  </conditionalFormatting>
  <printOptions gridLines="1"/>
  <pageMargins left="0.45" right="0.45" top="0.75" bottom="0.5" header="0.25" footer="0.3"/>
  <pageSetup scale="80" fitToWidth="0" fitToHeight="0" orientation="landscape" r:id="rId1"/>
  <headerFooter>
    <oddHeader>&amp;C&amp;F
&amp;A</oddHeader>
    <oddFooter>&amp;L© 2014 FINRA. All rights reserved. &amp;C10/1/2014&amp;RPage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tint="0.59999389629810485"/>
  </sheetPr>
  <dimension ref="A1:H15"/>
  <sheetViews>
    <sheetView workbookViewId="0">
      <pane ySplit="1" topLeftCell="A2" activePane="bottomLeft" state="frozen"/>
      <selection pane="bottomLeft"/>
    </sheetView>
  </sheetViews>
  <sheetFormatPr defaultRowHeight="15" x14ac:dyDescent="0.25"/>
  <cols>
    <col min="1" max="1" width="9.5703125" style="1" customWidth="1"/>
    <col min="2" max="2" width="16.7109375" style="1" customWidth="1"/>
    <col min="3" max="3" width="40.85546875" style="1" customWidth="1"/>
    <col min="4" max="4" width="8.42578125" style="1" customWidth="1"/>
    <col min="5" max="5" width="15.7109375" style="1" customWidth="1"/>
    <col min="6" max="6" width="33" style="1" customWidth="1"/>
    <col min="7" max="7" width="12.28515625" style="72" customWidth="1"/>
    <col min="8" max="8" width="24" style="72" customWidth="1"/>
    <col min="9" max="16384" width="9.140625" style="1"/>
  </cols>
  <sheetData>
    <row r="1" spans="1:8" ht="90" thickBot="1" x14ac:dyDescent="0.3">
      <c r="A1" s="17" t="s">
        <v>99</v>
      </c>
      <c r="B1" s="5" t="s">
        <v>100</v>
      </c>
      <c r="C1" s="5" t="s">
        <v>1464</v>
      </c>
      <c r="D1" s="5" t="s">
        <v>90</v>
      </c>
      <c r="E1" s="5" t="s">
        <v>1465</v>
      </c>
      <c r="F1" s="65" t="s">
        <v>103</v>
      </c>
      <c r="G1" s="52" t="s">
        <v>104</v>
      </c>
      <c r="H1" s="52" t="s">
        <v>1487</v>
      </c>
    </row>
    <row r="2" spans="1:8" ht="64.5" thickTop="1" x14ac:dyDescent="0.25">
      <c r="A2" s="26">
        <v>1</v>
      </c>
      <c r="B2" s="6" t="s">
        <v>1463</v>
      </c>
      <c r="C2" s="39" t="str">
        <f t="shared" ref="C2:C15" si="0">VLOOKUP(B2, DataDictionary_Element,2, FALSE)</f>
        <v xml:space="preserve">Action to be taken by FINRA on the specified record.
</v>
      </c>
      <c r="D2" s="3"/>
      <c r="E2" s="39" t="str">
        <f t="shared" ref="E2:E15" si="1">VLOOKUP(B2, DataDictionary_Element,3, FALSE)</f>
        <v>ALPHA(1)</v>
      </c>
      <c r="F2" s="67" t="s">
        <v>139</v>
      </c>
      <c r="G2" s="10" t="s">
        <v>107</v>
      </c>
      <c r="H2" s="9"/>
    </row>
    <row r="3" spans="1:8" ht="51" x14ac:dyDescent="0.25">
      <c r="A3" s="26">
        <v>2</v>
      </c>
      <c r="B3" s="6" t="s">
        <v>108</v>
      </c>
      <c r="C3" s="39" t="str">
        <f t="shared" si="0"/>
        <v xml:space="preserve">CARDS Record Type.
</v>
      </c>
      <c r="D3" s="3"/>
      <c r="E3" s="39" t="str">
        <f t="shared" si="1"/>
        <v>ALPHA(10)</v>
      </c>
      <c r="F3" s="68" t="s">
        <v>1863</v>
      </c>
      <c r="G3" s="10" t="s">
        <v>107</v>
      </c>
      <c r="H3" s="9"/>
    </row>
    <row r="4" spans="1:8" ht="99" customHeight="1" x14ac:dyDescent="0.25">
      <c r="A4" s="26">
        <v>3</v>
      </c>
      <c r="B4" s="6" t="s">
        <v>133</v>
      </c>
      <c r="C4" s="39" t="str">
        <f>VLOOKUP(B4, DataDictionary_Element,2, FALSE)</f>
        <v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v>
      </c>
      <c r="D4" s="3"/>
      <c r="E4" s="39" t="str">
        <f t="shared" si="1"/>
        <v>INTEGER</v>
      </c>
      <c r="F4" s="67" t="s">
        <v>1615</v>
      </c>
      <c r="G4" s="10" t="s">
        <v>120</v>
      </c>
      <c r="H4" s="9"/>
    </row>
    <row r="5" spans="1:8" ht="25.5" x14ac:dyDescent="0.25">
      <c r="A5" s="26">
        <v>4</v>
      </c>
      <c r="B5" s="6" t="s">
        <v>150</v>
      </c>
      <c r="C5" s="39" t="str">
        <f>VLOOKUP(B5, DataDictionary_Element,2, FALSE)</f>
        <v xml:space="preserve">Effective date of data.
</v>
      </c>
      <c r="D5" s="3" t="s">
        <v>146</v>
      </c>
      <c r="E5" s="39" t="str">
        <f>VLOOKUP(B5, DataDictionary_Element,3, FALSE)</f>
        <v>DATE</v>
      </c>
      <c r="F5" s="67" t="s">
        <v>207</v>
      </c>
      <c r="G5" s="10" t="s">
        <v>107</v>
      </c>
      <c r="H5" s="9"/>
    </row>
    <row r="6" spans="1:8" ht="51" x14ac:dyDescent="0.25">
      <c r="A6" s="26">
        <v>5</v>
      </c>
      <c r="B6" s="6" t="s">
        <v>145</v>
      </c>
      <c r="C6" s="39" t="str">
        <f>VLOOKUP(B6, DataDictionary_Element,2, FALSE)</f>
        <v xml:space="preserve">CRD Number of the clearing member. Clearing Firm may be the same as the Submitting Organization and/or the Client Firm.
</v>
      </c>
      <c r="D6" s="3" t="s">
        <v>146</v>
      </c>
      <c r="E6" s="39" t="str">
        <f t="shared" si="1"/>
        <v>INTEGER</v>
      </c>
      <c r="F6" s="67"/>
      <c r="G6" s="10" t="s">
        <v>107</v>
      </c>
      <c r="H6" s="9"/>
    </row>
    <row r="7" spans="1:8" ht="45" customHeight="1" x14ac:dyDescent="0.25">
      <c r="A7" s="26">
        <v>6</v>
      </c>
      <c r="B7" s="6" t="s">
        <v>147</v>
      </c>
      <c r="C7" s="39" t="str">
        <f t="shared" si="0"/>
        <v xml:space="preserve">CRD Number of introducing member or, if there are no introducing members, the CLEARING FIRM CRD NUMBER.
</v>
      </c>
      <c r="D7" s="3" t="s">
        <v>146</v>
      </c>
      <c r="E7" s="39" t="str">
        <f t="shared" si="1"/>
        <v>INTEGER</v>
      </c>
      <c r="F7" s="67"/>
      <c r="G7" s="10" t="s">
        <v>107</v>
      </c>
      <c r="H7" s="9"/>
    </row>
    <row r="8" spans="1:8" ht="51" x14ac:dyDescent="0.25">
      <c r="A8" s="26">
        <v>7</v>
      </c>
      <c r="B8" s="6" t="s">
        <v>148</v>
      </c>
      <c r="C8" s="39" t="str">
        <f>VLOOKUP(B8, DataDictionary_Element,2, FALSE)</f>
        <v xml:space="preserve">Internal identifier of the introducing member or, if there are no introducing members, internal identifier or CRD Number of the Clearing Firm.
</v>
      </c>
      <c r="D8" s="3" t="s">
        <v>146</v>
      </c>
      <c r="E8" s="39" t="str">
        <f t="shared" si="1"/>
        <v>ALPHA(5)</v>
      </c>
      <c r="F8" s="67"/>
      <c r="G8" s="10" t="s">
        <v>107</v>
      </c>
      <c r="H8" s="9"/>
    </row>
    <row r="9" spans="1:8" ht="102" x14ac:dyDescent="0.25">
      <c r="A9" s="26">
        <v>8</v>
      </c>
      <c r="B9" s="6" t="s">
        <v>205</v>
      </c>
      <c r="C9" s="39" t="str">
        <f t="shared" si="0"/>
        <v xml:space="preserve">The value assigned by a member which uniquely identifies an account within that firm. If the account number is only unique with the concatenation of a branch identifier, then the account number must be concatenated. The account number must not include the type code (i.e., code representing, Margin, Cash, etc.).
</v>
      </c>
      <c r="D9" s="10" t="s">
        <v>146</v>
      </c>
      <c r="E9" s="39" t="str">
        <f t="shared" si="1"/>
        <v>ALPHA(100)</v>
      </c>
      <c r="F9" s="61" t="s">
        <v>1838</v>
      </c>
      <c r="G9" s="10" t="s">
        <v>107</v>
      </c>
      <c r="H9" s="9"/>
    </row>
    <row r="10" spans="1:8" ht="51" x14ac:dyDescent="0.25">
      <c r="A10" s="26">
        <v>9</v>
      </c>
      <c r="B10" s="6" t="s">
        <v>196</v>
      </c>
      <c r="C10" s="39" t="str">
        <f>VLOOKUP(B10, DataDictionary_Element,2, FALSE)</f>
        <v xml:space="preserve">The distinct identification number for each transfer, assigned by the member in the system of record.
</v>
      </c>
      <c r="D10" s="3" t="s">
        <v>146</v>
      </c>
      <c r="E10" s="39" t="str">
        <f t="shared" si="1"/>
        <v>ALPHA(100)</v>
      </c>
      <c r="F10" s="67"/>
      <c r="G10" s="10" t="s">
        <v>107</v>
      </c>
      <c r="H10" s="9"/>
    </row>
    <row r="11" spans="1:8" ht="25.5" x14ac:dyDescent="0.25">
      <c r="A11" s="26">
        <v>10</v>
      </c>
      <c r="B11" s="6" t="s">
        <v>197</v>
      </c>
      <c r="C11" s="39" t="str">
        <f t="shared" si="0"/>
        <v xml:space="preserve">The date the transfer was settled and closed.
</v>
      </c>
      <c r="D11" s="3" t="s">
        <v>146</v>
      </c>
      <c r="E11" s="39" t="str">
        <f t="shared" si="1"/>
        <v>DATE</v>
      </c>
      <c r="F11" s="67" t="s">
        <v>151</v>
      </c>
      <c r="G11" s="10" t="s">
        <v>107</v>
      </c>
      <c r="H11" s="9"/>
    </row>
    <row r="12" spans="1:8" ht="178.5" x14ac:dyDescent="0.25">
      <c r="A12" s="26">
        <v>11</v>
      </c>
      <c r="B12" s="6" t="s">
        <v>198</v>
      </c>
      <c r="C12" s="39" t="str">
        <f t="shared" si="0"/>
        <v xml:space="preserve">The method of transfer. From a receiver's perspective, reported as ACATIN and from the deliverer's perspective, reported as an ACATOUT.
</v>
      </c>
      <c r="D12" s="3"/>
      <c r="E12" s="39" t="str">
        <f t="shared" si="1"/>
        <v>ALPHA(20)</v>
      </c>
      <c r="F12" s="67" t="s">
        <v>1669</v>
      </c>
      <c r="G12" s="10" t="s">
        <v>107</v>
      </c>
      <c r="H12" s="9"/>
    </row>
    <row r="13" spans="1:8" ht="38.25" x14ac:dyDescent="0.25">
      <c r="A13" s="26">
        <v>12</v>
      </c>
      <c r="B13" s="6" t="s">
        <v>199</v>
      </c>
      <c r="C13" s="39" t="str">
        <f t="shared" si="0"/>
        <v xml:space="preserve">The date the transfer request was received in "good order" or "good form" by the firm.
</v>
      </c>
      <c r="D13" s="3"/>
      <c r="E13" s="39" t="str">
        <f t="shared" si="1"/>
        <v>DATE</v>
      </c>
      <c r="F13" s="67" t="s">
        <v>1659</v>
      </c>
      <c r="G13" s="10" t="s">
        <v>107</v>
      </c>
      <c r="H13" s="9"/>
    </row>
    <row r="14" spans="1:8" ht="76.5" x14ac:dyDescent="0.25">
      <c r="A14" s="26">
        <v>13</v>
      </c>
      <c r="B14" s="6" t="s">
        <v>1486</v>
      </c>
      <c r="C14" s="39" t="str">
        <f t="shared" si="0"/>
        <v xml:space="preserve">The account number of the contra account (i.e., receiver or deliverer). In case of an incoming transfer, this shall be the account number of the deliverer.  In the case of an outgoing transfer, this shall be the account number of the receiver.
</v>
      </c>
      <c r="D14" s="3"/>
      <c r="E14" s="39" t="str">
        <f t="shared" si="1"/>
        <v>ALPHA(50)</v>
      </c>
      <c r="F14" s="67" t="s">
        <v>1826</v>
      </c>
      <c r="G14" s="10" t="s">
        <v>120</v>
      </c>
      <c r="H14" s="9"/>
    </row>
    <row r="15" spans="1:8" ht="89.25" x14ac:dyDescent="0.25">
      <c r="A15" s="26">
        <v>14</v>
      </c>
      <c r="B15" s="6" t="s">
        <v>206</v>
      </c>
      <c r="C15" s="39" t="str">
        <f t="shared" si="0"/>
        <v xml:space="preserve">The CRD Number of the contra broker (i.e., receiver or deliverer). In case of an incoming transfer, this shall be the Broker CRD Number of the deliverer.  In the case of an outgoing transfer, this shall be the Broker CRD Number of the receiver.
</v>
      </c>
      <c r="D15" s="3"/>
      <c r="E15" s="39" t="str">
        <f t="shared" si="1"/>
        <v>INTEGER</v>
      </c>
      <c r="F15" s="67" t="s">
        <v>1826</v>
      </c>
      <c r="G15" s="10" t="s">
        <v>120</v>
      </c>
      <c r="H15" s="9"/>
    </row>
  </sheetData>
  <autoFilter ref="A1:H15"/>
  <conditionalFormatting sqref="B5 G9 D10:D14 D5 F5:G5 F10:G14 E5:E14 B9:C14 C5:C8">
    <cfRule type="expression" dxfId="315" priority="13">
      <formula>MOD( ROW(),2)=1</formula>
    </cfRule>
  </conditionalFormatting>
  <conditionalFormatting sqref="B7 D7 F7:G7">
    <cfRule type="expression" dxfId="314" priority="12">
      <formula>MOD( ROW(),2)=1</formula>
    </cfRule>
  </conditionalFormatting>
  <conditionalFormatting sqref="A2:G4 F6:G6 D6 B6 A5:A15">
    <cfRule type="expression" dxfId="313" priority="11">
      <formula>MOD( ROW(),2)=1</formula>
    </cfRule>
  </conditionalFormatting>
  <conditionalFormatting sqref="B8 D8 F8:G8">
    <cfRule type="expression" dxfId="312" priority="10">
      <formula>MOD( ROW(),2)=1</formula>
    </cfRule>
  </conditionalFormatting>
  <conditionalFormatting sqref="D9 F9">
    <cfRule type="expression" dxfId="311" priority="8">
      <formula>MOD( ROW(),2)=1</formula>
    </cfRule>
  </conditionalFormatting>
  <conditionalFormatting sqref="H5 H9:H14">
    <cfRule type="expression" dxfId="310" priority="6">
      <formula>MOD( ROW(),2)=1</formula>
    </cfRule>
  </conditionalFormatting>
  <conditionalFormatting sqref="H7">
    <cfRule type="expression" dxfId="309" priority="5">
      <formula>MOD( ROW(),2)=1</formula>
    </cfRule>
  </conditionalFormatting>
  <conditionalFormatting sqref="H2:H4 H6">
    <cfRule type="expression" dxfId="308" priority="4">
      <formula>MOD( ROW(),2)=1</formula>
    </cfRule>
  </conditionalFormatting>
  <conditionalFormatting sqref="H8">
    <cfRule type="expression" dxfId="307" priority="3">
      <formula>MOD( ROW(),2)=1</formula>
    </cfRule>
  </conditionalFormatting>
  <conditionalFormatting sqref="B15:G15">
    <cfRule type="expression" dxfId="306" priority="2">
      <formula>MOD( ROW(),2)=1</formula>
    </cfRule>
  </conditionalFormatting>
  <conditionalFormatting sqref="H15">
    <cfRule type="expression" dxfId="305" priority="1">
      <formula>MOD( ROW(),2)=1</formula>
    </cfRule>
  </conditionalFormatting>
  <printOptions gridLines="1"/>
  <pageMargins left="0.45" right="0.45" top="0.75" bottom="0.5" header="0.25" footer="0.3"/>
  <pageSetup scale="80" fitToWidth="0" fitToHeight="0" orientation="landscape" r:id="rId1"/>
  <headerFooter>
    <oddHeader>&amp;C&amp;F
Non-ACATS and Internal Transfer Summary</oddHeader>
    <oddFooter>&amp;L© 2014 FINRA. All rights reserved. &amp;C10/1/2014&amp;RPage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4" tint="0.59999389629810485"/>
  </sheetPr>
  <dimension ref="A1:H19"/>
  <sheetViews>
    <sheetView workbookViewId="0">
      <pane ySplit="1" topLeftCell="A2" activePane="bottomLeft" state="frozen"/>
      <selection pane="bottomLeft"/>
    </sheetView>
  </sheetViews>
  <sheetFormatPr defaultRowHeight="15" x14ac:dyDescent="0.25"/>
  <cols>
    <col min="1" max="1" width="10.28515625" style="1" customWidth="1"/>
    <col min="2" max="2" width="16.7109375" style="1" customWidth="1"/>
    <col min="3" max="3" width="41" style="1" customWidth="1"/>
    <col min="4" max="4" width="7.5703125" style="1" customWidth="1"/>
    <col min="5" max="5" width="15.7109375" style="1" customWidth="1"/>
    <col min="6" max="6" width="38.85546875" style="1" customWidth="1"/>
    <col min="7" max="7" width="11.140625" style="4" customWidth="1"/>
    <col min="8" max="8" width="19.28515625" style="1" customWidth="1"/>
    <col min="9" max="16384" width="9.140625" style="1"/>
  </cols>
  <sheetData>
    <row r="1" spans="1:8" ht="90" thickBot="1" x14ac:dyDescent="0.3">
      <c r="A1" s="17" t="s">
        <v>99</v>
      </c>
      <c r="B1" s="5" t="s">
        <v>100</v>
      </c>
      <c r="C1" s="5" t="s">
        <v>1464</v>
      </c>
      <c r="D1" s="5" t="s">
        <v>90</v>
      </c>
      <c r="E1" s="5" t="s">
        <v>1465</v>
      </c>
      <c r="F1" s="5" t="s">
        <v>103</v>
      </c>
      <c r="G1" s="5" t="s">
        <v>104</v>
      </c>
      <c r="H1" s="5" t="s">
        <v>1487</v>
      </c>
    </row>
    <row r="2" spans="1:8" ht="64.5" thickTop="1" x14ac:dyDescent="0.25">
      <c r="A2" s="26">
        <v>1</v>
      </c>
      <c r="B2" s="6" t="s">
        <v>1463</v>
      </c>
      <c r="C2" s="39" t="str">
        <f t="shared" ref="C2:C19" si="0">VLOOKUP(B2, DataDictionary_Element,2, FALSE)</f>
        <v xml:space="preserve">Action to be taken by FINRA on the specified record.
</v>
      </c>
      <c r="D2" s="3"/>
      <c r="E2" s="39" t="str">
        <f t="shared" ref="E2:E19" si="1">VLOOKUP(B2, DataDictionary_Element,3, FALSE)</f>
        <v>ALPHA(1)</v>
      </c>
      <c r="F2" s="6" t="s">
        <v>139</v>
      </c>
      <c r="G2" s="3" t="s">
        <v>107</v>
      </c>
      <c r="H2" s="6"/>
    </row>
    <row r="3" spans="1:8" ht="38.25" x14ac:dyDescent="0.25">
      <c r="A3" s="26">
        <v>2</v>
      </c>
      <c r="B3" s="6" t="s">
        <v>108</v>
      </c>
      <c r="C3" s="39" t="str">
        <f t="shared" si="0"/>
        <v xml:space="preserve">CARDS Record Type.
</v>
      </c>
      <c r="D3" s="3"/>
      <c r="E3" s="39" t="str">
        <f t="shared" si="1"/>
        <v>ALPHA(10)</v>
      </c>
      <c r="F3" s="8" t="s">
        <v>1864</v>
      </c>
      <c r="G3" s="3" t="s">
        <v>107</v>
      </c>
      <c r="H3" s="6"/>
    </row>
    <row r="4" spans="1:8" ht="100.5" customHeight="1" x14ac:dyDescent="0.25">
      <c r="A4" s="26">
        <v>3</v>
      </c>
      <c r="B4" s="6" t="s">
        <v>133</v>
      </c>
      <c r="C4" s="39" t="str">
        <f>VLOOKUP(B4, DataDictionary_Element,2, FALSE)</f>
        <v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v>
      </c>
      <c r="D4" s="3"/>
      <c r="E4" s="39" t="str">
        <f t="shared" si="1"/>
        <v>INTEGER</v>
      </c>
      <c r="F4" s="6" t="s">
        <v>1615</v>
      </c>
      <c r="G4" s="3" t="s">
        <v>120</v>
      </c>
      <c r="H4" s="6"/>
    </row>
    <row r="5" spans="1:8" ht="25.5" x14ac:dyDescent="0.25">
      <c r="A5" s="26">
        <v>4</v>
      </c>
      <c r="B5" s="6" t="s">
        <v>150</v>
      </c>
      <c r="C5" s="39" t="str">
        <f>VLOOKUP(B5, DataDictionary_Element,2, FALSE)</f>
        <v xml:space="preserve">Effective date of data.
</v>
      </c>
      <c r="D5" s="3" t="s">
        <v>146</v>
      </c>
      <c r="E5" s="39" t="str">
        <f>VLOOKUP(B5, DataDictionary_Element,3, FALSE)</f>
        <v>DATE</v>
      </c>
      <c r="F5" s="6" t="s">
        <v>207</v>
      </c>
      <c r="G5" s="3" t="s">
        <v>107</v>
      </c>
      <c r="H5" s="6"/>
    </row>
    <row r="6" spans="1:8" ht="51" x14ac:dyDescent="0.25">
      <c r="A6" s="26">
        <v>5</v>
      </c>
      <c r="B6" s="6" t="s">
        <v>145</v>
      </c>
      <c r="C6" s="39" t="str">
        <f>VLOOKUP(B6, DataDictionary_Element,2, FALSE)</f>
        <v xml:space="preserve">CRD Number of the clearing member. Clearing Firm may be the same as the Submitting Organization and/or the Client Firm.
</v>
      </c>
      <c r="D6" s="3" t="s">
        <v>146</v>
      </c>
      <c r="E6" s="39" t="str">
        <f t="shared" si="1"/>
        <v>INTEGER</v>
      </c>
      <c r="F6" s="6"/>
      <c r="G6" s="3" t="s">
        <v>107</v>
      </c>
      <c r="H6" s="6"/>
    </row>
    <row r="7" spans="1:8" ht="45.75" customHeight="1" x14ac:dyDescent="0.25">
      <c r="A7" s="26">
        <v>6</v>
      </c>
      <c r="B7" s="6" t="s">
        <v>147</v>
      </c>
      <c r="C7" s="39" t="str">
        <f t="shared" si="0"/>
        <v xml:space="preserve">CRD Number of introducing member or, if there are no introducing members, the CLEARING FIRM CRD NUMBER.
</v>
      </c>
      <c r="D7" s="3" t="s">
        <v>146</v>
      </c>
      <c r="E7" s="39" t="str">
        <f t="shared" si="1"/>
        <v>INTEGER</v>
      </c>
      <c r="F7" s="6"/>
      <c r="G7" s="3" t="s">
        <v>107</v>
      </c>
      <c r="H7" s="6"/>
    </row>
    <row r="8" spans="1:8" ht="51" x14ac:dyDescent="0.25">
      <c r="A8" s="26">
        <v>7</v>
      </c>
      <c r="B8" s="6" t="s">
        <v>148</v>
      </c>
      <c r="C8" s="39" t="str">
        <f>VLOOKUP(B8, DataDictionary_Element,2, FALSE)</f>
        <v xml:space="preserve">Internal identifier of the introducing member or, if there are no introducing members, internal identifier or CRD Number of the Clearing Firm.
</v>
      </c>
      <c r="D8" s="3" t="s">
        <v>146</v>
      </c>
      <c r="E8" s="39" t="str">
        <f t="shared" si="1"/>
        <v>ALPHA(5)</v>
      </c>
      <c r="F8" s="6"/>
      <c r="G8" s="3" t="s">
        <v>107</v>
      </c>
      <c r="H8" s="6"/>
    </row>
    <row r="9" spans="1:8" ht="102" x14ac:dyDescent="0.25">
      <c r="A9" s="26">
        <v>8</v>
      </c>
      <c r="B9" s="6" t="s">
        <v>205</v>
      </c>
      <c r="C9" s="39" t="str">
        <f>VLOOKUP(B9, DataDictionary_Element,2, FALSE)</f>
        <v xml:space="preserve">The value assigned by a member which uniquely identifies an account within that firm. If the account number is only unique with the concatenation of a branch identifier, then the account number must be concatenated. The account number must not include the type code (i.e., code representing, Margin, Cash, etc.).
</v>
      </c>
      <c r="D9" s="10" t="s">
        <v>146</v>
      </c>
      <c r="E9" s="39" t="str">
        <f t="shared" si="1"/>
        <v>ALPHA(100)</v>
      </c>
      <c r="F9" s="9" t="s">
        <v>1838</v>
      </c>
      <c r="G9" s="3" t="s">
        <v>107</v>
      </c>
      <c r="H9" s="6"/>
    </row>
    <row r="10" spans="1:8" ht="140.25" x14ac:dyDescent="0.25">
      <c r="A10" s="26">
        <v>9</v>
      </c>
      <c r="B10" s="6" t="s">
        <v>166</v>
      </c>
      <c r="C10" s="39" t="str">
        <f t="shared" si="0"/>
        <v xml:space="preserve">Unique identifier assigned to the security in the member's security master. If the internal unique identifier is the same as the CUSIP, provide the CUSIP. If the unique identifier is a system-generated number provide that value.
</v>
      </c>
      <c r="D10" s="3" t="s">
        <v>146</v>
      </c>
      <c r="E10" s="39" t="str">
        <f t="shared" si="1"/>
        <v>ALPHA(25)</v>
      </c>
      <c r="F10" s="6"/>
      <c r="G10" s="3" t="s">
        <v>107</v>
      </c>
      <c r="H10" s="6" t="s">
        <v>1956</v>
      </c>
    </row>
    <row r="11" spans="1:8" ht="102" x14ac:dyDescent="0.25">
      <c r="A11" s="26">
        <v>10</v>
      </c>
      <c r="B11" s="6" t="s">
        <v>196</v>
      </c>
      <c r="C11" s="39" t="str">
        <f t="shared" si="0"/>
        <v xml:space="preserve">The distinct identification number for each transfer, assigned by the member in the system of record.
</v>
      </c>
      <c r="D11" s="3" t="s">
        <v>146</v>
      </c>
      <c r="E11" s="39" t="str">
        <f t="shared" si="1"/>
        <v>ALPHA(100)</v>
      </c>
      <c r="F11" s="6" t="s">
        <v>1665</v>
      </c>
      <c r="G11" s="3" t="s">
        <v>107</v>
      </c>
      <c r="H11" s="6"/>
    </row>
    <row r="12" spans="1:8" ht="25.5" x14ac:dyDescent="0.25">
      <c r="A12" s="26">
        <v>11</v>
      </c>
      <c r="B12" s="6" t="s">
        <v>197</v>
      </c>
      <c r="C12" s="39" t="str">
        <f t="shared" si="0"/>
        <v xml:space="preserve">The date the transfer was settled and closed.
</v>
      </c>
      <c r="D12" s="3" t="s">
        <v>146</v>
      </c>
      <c r="E12" s="39" t="str">
        <f t="shared" si="1"/>
        <v>DATE</v>
      </c>
      <c r="F12" s="6" t="s">
        <v>151</v>
      </c>
      <c r="G12" s="3" t="s">
        <v>107</v>
      </c>
      <c r="H12" s="6"/>
    </row>
    <row r="13" spans="1:8" ht="76.5" x14ac:dyDescent="0.25">
      <c r="A13" s="26">
        <v>12</v>
      </c>
      <c r="B13" s="6" t="s">
        <v>201</v>
      </c>
      <c r="C13" s="39" t="str">
        <f>VLOOKUP(B13, DataDictionary_Element,2, FALSE)</f>
        <v xml:space="preserve">Identifies if the position is held in Cash, Margin, etc.
</v>
      </c>
      <c r="D13" s="3" t="s">
        <v>146</v>
      </c>
      <c r="E13" s="39" t="str">
        <f>VLOOKUP(B13, DataDictionary_Element,3, FALSE)</f>
        <v>ALPHA(20)</v>
      </c>
      <c r="F13" s="6" t="s">
        <v>1617</v>
      </c>
      <c r="G13" s="3" t="s">
        <v>107</v>
      </c>
      <c r="H13" s="6"/>
    </row>
    <row r="14" spans="1:8" ht="38.25" x14ac:dyDescent="0.25">
      <c r="A14" s="26">
        <v>13</v>
      </c>
      <c r="B14" s="6" t="s">
        <v>203</v>
      </c>
      <c r="C14" s="39" t="str">
        <f t="shared" si="0"/>
        <v xml:space="preserve">Units of quantity held in the account.  Can include Fractional quantities if applicable.
</v>
      </c>
      <c r="D14" s="3"/>
      <c r="E14" s="39" t="str">
        <f t="shared" si="1"/>
        <v>SIGNED DECIMAL</v>
      </c>
      <c r="F14" s="6" t="s">
        <v>1858</v>
      </c>
      <c r="G14" s="3" t="s">
        <v>107</v>
      </c>
      <c r="H14" s="6"/>
    </row>
    <row r="15" spans="1:8" ht="76.5" x14ac:dyDescent="0.25">
      <c r="A15" s="26">
        <v>14</v>
      </c>
      <c r="B15" s="6" t="s">
        <v>1625</v>
      </c>
      <c r="C15" s="39" t="str">
        <f t="shared" si="0"/>
        <v xml:space="preserve">The dollar denominated value of the assets, expressed in USD equivalent, held in the  account that was transferred and settled in the reporting period.
</v>
      </c>
      <c r="D15" s="3"/>
      <c r="E15" s="39" t="str">
        <f t="shared" si="1"/>
        <v>SIGNED DECIMAL</v>
      </c>
      <c r="F15" s="6" t="s">
        <v>2006</v>
      </c>
      <c r="G15" s="3" t="s">
        <v>107</v>
      </c>
      <c r="H15" s="6" t="s">
        <v>1957</v>
      </c>
    </row>
    <row r="16" spans="1:8" ht="63.75" x14ac:dyDescent="0.25">
      <c r="A16" s="26">
        <v>15</v>
      </c>
      <c r="B16" s="6" t="s">
        <v>204</v>
      </c>
      <c r="C16" s="39" t="str">
        <f>VLOOKUP(B16, DataDictionary_Element,2, FALSE)</f>
        <v xml:space="preserve">The market price of the security as of close of business.
</v>
      </c>
      <c r="D16" s="3"/>
      <c r="E16" s="39" t="str">
        <f>VLOOKUP(B16, DataDictionary_Element,3, FALSE)</f>
        <v>DECIMAL</v>
      </c>
      <c r="F16" s="6"/>
      <c r="G16" s="3" t="s">
        <v>107</v>
      </c>
      <c r="H16" s="6" t="s">
        <v>1866</v>
      </c>
    </row>
    <row r="17" spans="1:8" ht="95.25" customHeight="1" x14ac:dyDescent="0.25">
      <c r="A17" s="26">
        <v>16</v>
      </c>
      <c r="B17" s="6" t="s">
        <v>1483</v>
      </c>
      <c r="C17" s="39" t="str">
        <f t="shared" si="0"/>
        <v xml:space="preserve">The multiplier used to determine the outstanding market value of the position where the product of the quantity, valuation multiplier and  market price  will equal the market value. This element may include, for example, size of an options contract, the factor or multiplier applied to fixed income products.
</v>
      </c>
      <c r="D17" s="3"/>
      <c r="E17" s="39" t="str">
        <f t="shared" si="1"/>
        <v>DECIMAL</v>
      </c>
      <c r="F17" s="6" t="s">
        <v>174</v>
      </c>
      <c r="G17" s="3" t="s">
        <v>107</v>
      </c>
      <c r="H17" s="6"/>
    </row>
    <row r="18" spans="1:8" ht="51" x14ac:dyDescent="0.25">
      <c r="A18" s="26">
        <v>17</v>
      </c>
      <c r="B18" s="6" t="s">
        <v>170</v>
      </c>
      <c r="C18" s="39" t="str">
        <f t="shared" si="0"/>
        <v>Code to identify the type of currency used in the transaction.</v>
      </c>
      <c r="D18" s="3"/>
      <c r="E18" s="39" t="str">
        <f t="shared" si="1"/>
        <v>ALPHA(3)</v>
      </c>
      <c r="F18" s="9" t="s">
        <v>2028</v>
      </c>
      <c r="G18" s="3" t="s">
        <v>107</v>
      </c>
      <c r="H18" s="6"/>
    </row>
    <row r="19" spans="1:8" ht="31.5" customHeight="1" x14ac:dyDescent="0.25">
      <c r="A19" s="26">
        <v>18</v>
      </c>
      <c r="B19" s="6" t="s">
        <v>173</v>
      </c>
      <c r="C19" s="39" t="str">
        <f t="shared" si="0"/>
        <v xml:space="preserve">The rate at which the currency was converted to USD.
</v>
      </c>
      <c r="D19" s="3"/>
      <c r="E19" s="39" t="str">
        <f t="shared" si="1"/>
        <v>DECIMAL</v>
      </c>
      <c r="F19" s="6" t="s">
        <v>1664</v>
      </c>
      <c r="G19" s="3" t="s">
        <v>107</v>
      </c>
      <c r="H19" s="6"/>
    </row>
  </sheetData>
  <autoFilter ref="A1:H19"/>
  <conditionalFormatting sqref="B5 D5 F5 B14:F15 B9 A10:H13 E5:E9 C5:C9 G9:H9 A5:A13 B18:E18 A16:H17 A18:A19 G18:H18">
    <cfRule type="expression" dxfId="304" priority="23">
      <formula>MOD( ROW(),2)=1</formula>
    </cfRule>
  </conditionalFormatting>
  <conditionalFormatting sqref="B7 D7 F7">
    <cfRule type="expression" dxfId="303" priority="22">
      <formula>MOD( ROW(),2)=1</formula>
    </cfRule>
  </conditionalFormatting>
  <conditionalFormatting sqref="A2:F2 F4 A3:E4 F6 D6 B6 A14:A15">
    <cfRule type="expression" dxfId="302" priority="21">
      <formula>MOD( ROW(),2)=1</formula>
    </cfRule>
  </conditionalFormatting>
  <conditionalFormatting sqref="B8 D8 F8">
    <cfRule type="expression" dxfId="301" priority="20">
      <formula>MOD( ROW(),2)=1</formula>
    </cfRule>
  </conditionalFormatting>
  <conditionalFormatting sqref="F3">
    <cfRule type="expression" dxfId="300" priority="19">
      <formula>MOD( ROW(),2)=1</formula>
    </cfRule>
  </conditionalFormatting>
  <conditionalFormatting sqref="D9 F9">
    <cfRule type="expression" dxfId="299" priority="17">
      <formula>MOD( ROW(),2)=1</formula>
    </cfRule>
  </conditionalFormatting>
  <conditionalFormatting sqref="F18">
    <cfRule type="expression" dxfId="298" priority="15">
      <formula>MOD( ROW(),2)=1</formula>
    </cfRule>
  </conditionalFormatting>
  <conditionalFormatting sqref="B19:F19">
    <cfRule type="expression" dxfId="297" priority="8">
      <formula>MOD( ROW(),2)=1</formula>
    </cfRule>
  </conditionalFormatting>
  <conditionalFormatting sqref="G5:H5 G14:H15">
    <cfRule type="expression" dxfId="296" priority="5">
      <formula>MOD( ROW(),2)=1</formula>
    </cfRule>
  </conditionalFormatting>
  <conditionalFormatting sqref="G7:H7">
    <cfRule type="expression" dxfId="295" priority="4">
      <formula>MOD( ROW(),2)=1</formula>
    </cfRule>
  </conditionalFormatting>
  <conditionalFormatting sqref="G19:H19">
    <cfRule type="expression" dxfId="294" priority="1">
      <formula>MOD( ROW(),2)=1</formula>
    </cfRule>
  </conditionalFormatting>
  <conditionalFormatting sqref="G2:H4 G6:H6">
    <cfRule type="expression" dxfId="293" priority="3">
      <formula>MOD( ROW(),2)=1</formula>
    </cfRule>
  </conditionalFormatting>
  <conditionalFormatting sqref="G8:H8">
    <cfRule type="expression" dxfId="292" priority="2">
      <formula>MOD( ROW(),2)=1</formula>
    </cfRule>
  </conditionalFormatting>
  <printOptions gridLines="1"/>
  <pageMargins left="0.45" right="0.45" top="0.75" bottom="0.5" header="0.25" footer="0.3"/>
  <pageSetup scale="80" fitToWidth="0" fitToHeight="0" orientation="landscape" r:id="rId1"/>
  <headerFooter>
    <oddHeader>&amp;CNon-ACATS and Internal Transfer Detail</oddHeader>
    <oddFooter>&amp;L© 2014 FINRA. All rights reserved. &amp;C10/1/2014&amp;RPage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4" tint="0.59999389629810485"/>
  </sheetPr>
  <dimension ref="A1:H18"/>
  <sheetViews>
    <sheetView zoomScaleNormal="100" workbookViewId="0">
      <pane ySplit="1" topLeftCell="A11" activePane="bottomLeft" state="frozen"/>
      <selection pane="bottomLeft" activeCell="F14" sqref="F14"/>
    </sheetView>
  </sheetViews>
  <sheetFormatPr defaultRowHeight="15" x14ac:dyDescent="0.25"/>
  <cols>
    <col min="1" max="1" width="10.140625" style="1" customWidth="1"/>
    <col min="2" max="2" width="16.7109375" style="1" customWidth="1"/>
    <col min="3" max="3" width="46.85546875" style="1" customWidth="1"/>
    <col min="4" max="4" width="8.42578125" style="1" customWidth="1"/>
    <col min="5" max="5" width="15.7109375" style="1" customWidth="1"/>
    <col min="6" max="6" width="35.42578125" style="1" customWidth="1"/>
    <col min="7" max="7" width="11.42578125" style="72" customWidth="1"/>
    <col min="8" max="8" width="15.85546875" style="72" customWidth="1"/>
    <col min="9" max="16384" width="9.140625" style="1"/>
  </cols>
  <sheetData>
    <row r="1" spans="1:8" ht="90" thickBot="1" x14ac:dyDescent="0.3">
      <c r="A1" s="17" t="s">
        <v>99</v>
      </c>
      <c r="B1" s="5" t="s">
        <v>100</v>
      </c>
      <c r="C1" s="5" t="s">
        <v>1464</v>
      </c>
      <c r="D1" s="5" t="s">
        <v>90</v>
      </c>
      <c r="E1" s="5" t="s">
        <v>1465</v>
      </c>
      <c r="F1" s="65" t="s">
        <v>103</v>
      </c>
      <c r="G1" s="52" t="s">
        <v>104</v>
      </c>
      <c r="H1" s="74" t="s">
        <v>1487</v>
      </c>
    </row>
    <row r="2" spans="1:8" ht="64.5" thickTop="1" x14ac:dyDescent="0.25">
      <c r="A2" s="26">
        <v>1</v>
      </c>
      <c r="B2" s="6" t="s">
        <v>1463</v>
      </c>
      <c r="C2" s="39" t="str">
        <f t="shared" ref="C2:C18" si="0">VLOOKUP(B2, DataDictionary_Element,2, FALSE)</f>
        <v xml:space="preserve">Action to be taken by FINRA on the specified record.
</v>
      </c>
      <c r="D2" s="3"/>
      <c r="E2" s="39" t="str">
        <f t="shared" ref="E2:E18" si="1">VLOOKUP(B2, DataDictionary_Element,3, FALSE)</f>
        <v>ALPHA(1)</v>
      </c>
      <c r="F2" s="67" t="s">
        <v>139</v>
      </c>
      <c r="G2" s="10" t="s">
        <v>107</v>
      </c>
      <c r="H2" s="75"/>
    </row>
    <row r="3" spans="1:8" ht="38.25" x14ac:dyDescent="0.25">
      <c r="A3" s="26">
        <v>2</v>
      </c>
      <c r="B3" s="6" t="s">
        <v>108</v>
      </c>
      <c r="C3" s="39" t="str">
        <f t="shared" si="0"/>
        <v xml:space="preserve">CARDS Record Type.
</v>
      </c>
      <c r="D3" s="3"/>
      <c r="E3" s="39" t="str">
        <f t="shared" si="1"/>
        <v>ALPHA(10)</v>
      </c>
      <c r="F3" s="68" t="s">
        <v>1671</v>
      </c>
      <c r="G3" s="10" t="s">
        <v>107</v>
      </c>
      <c r="H3" s="75"/>
    </row>
    <row r="4" spans="1:8" ht="89.25" x14ac:dyDescent="0.25">
      <c r="A4" s="26">
        <v>3</v>
      </c>
      <c r="B4" s="6" t="s">
        <v>133</v>
      </c>
      <c r="C4" s="39" t="str">
        <f t="shared" si="0"/>
        <v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v>
      </c>
      <c r="D4" s="3"/>
      <c r="E4" s="39" t="str">
        <f t="shared" si="1"/>
        <v>INTEGER</v>
      </c>
      <c r="F4" s="67" t="s">
        <v>1615</v>
      </c>
      <c r="G4" s="10" t="s">
        <v>120</v>
      </c>
      <c r="H4" s="75"/>
    </row>
    <row r="5" spans="1:8" ht="25.5" x14ac:dyDescent="0.25">
      <c r="A5" s="26">
        <v>4</v>
      </c>
      <c r="B5" s="6" t="s">
        <v>150</v>
      </c>
      <c r="C5" s="39" t="str">
        <f>VLOOKUP(B5, DataDictionary_Element,2, FALSE)</f>
        <v xml:space="preserve">Effective date of data.
</v>
      </c>
      <c r="D5" s="3" t="s">
        <v>146</v>
      </c>
      <c r="E5" s="39" t="str">
        <f>VLOOKUP(B5, DataDictionary_Element,3, FALSE)</f>
        <v>DATE</v>
      </c>
      <c r="F5" s="67" t="s">
        <v>207</v>
      </c>
      <c r="G5" s="10" t="s">
        <v>107</v>
      </c>
      <c r="H5" s="75"/>
    </row>
    <row r="6" spans="1:8" ht="51" x14ac:dyDescent="0.25">
      <c r="A6" s="26">
        <v>5</v>
      </c>
      <c r="B6" s="6" t="s">
        <v>145</v>
      </c>
      <c r="C6" s="39" t="str">
        <f t="shared" si="0"/>
        <v xml:space="preserve">CRD Number of the clearing member. Clearing Firm may be the same as the Submitting Organization and/or the Client Firm.
</v>
      </c>
      <c r="D6" s="3" t="s">
        <v>146</v>
      </c>
      <c r="E6" s="39" t="str">
        <f t="shared" si="1"/>
        <v>INTEGER</v>
      </c>
      <c r="F6" s="67"/>
      <c r="G6" s="10" t="s">
        <v>107</v>
      </c>
      <c r="H6" s="75"/>
    </row>
    <row r="7" spans="1:8" ht="38.25" x14ac:dyDescent="0.25">
      <c r="A7" s="26">
        <v>6</v>
      </c>
      <c r="B7" s="6" t="s">
        <v>147</v>
      </c>
      <c r="C7" s="39" t="str">
        <f t="shared" si="0"/>
        <v xml:space="preserve">CRD Number of introducing member or, if there are no introducing members, the CLEARING FIRM CRD NUMBER.
</v>
      </c>
      <c r="D7" s="3" t="s">
        <v>146</v>
      </c>
      <c r="E7" s="39" t="str">
        <f t="shared" si="1"/>
        <v>INTEGER</v>
      </c>
      <c r="F7" s="67"/>
      <c r="G7" s="10" t="s">
        <v>107</v>
      </c>
      <c r="H7" s="75"/>
    </row>
    <row r="8" spans="1:8" ht="51" x14ac:dyDescent="0.25">
      <c r="A8" s="26">
        <v>7</v>
      </c>
      <c r="B8" s="6" t="s">
        <v>148</v>
      </c>
      <c r="C8" s="39" t="str">
        <f t="shared" si="0"/>
        <v xml:space="preserve">Internal identifier of the introducing member or, if there are no introducing members, internal identifier or CRD Number of the Clearing Firm.
</v>
      </c>
      <c r="D8" s="3" t="s">
        <v>146</v>
      </c>
      <c r="E8" s="39" t="str">
        <f t="shared" si="1"/>
        <v>ALPHA(5)</v>
      </c>
      <c r="F8" s="67"/>
      <c r="G8" s="10" t="s">
        <v>107</v>
      </c>
      <c r="H8" s="75"/>
    </row>
    <row r="9" spans="1:8" ht="89.25" x14ac:dyDescent="0.25">
      <c r="A9" s="26">
        <v>8</v>
      </c>
      <c r="B9" s="6" t="s">
        <v>205</v>
      </c>
      <c r="C9" s="39" t="str">
        <f t="shared" si="0"/>
        <v xml:space="preserve">The value assigned by a member which uniquely identifies an account within that firm. If the account number is only unique with the concatenation of a branch identifier, then the account number must be concatenated. The account number must not include the type code (i.e., code representing, Margin, Cash, etc.).
</v>
      </c>
      <c r="D9" s="3" t="s">
        <v>146</v>
      </c>
      <c r="E9" s="39" t="str">
        <f t="shared" si="1"/>
        <v>ALPHA(100)</v>
      </c>
      <c r="F9" s="67" t="s">
        <v>1838</v>
      </c>
      <c r="G9" s="10" t="s">
        <v>107</v>
      </c>
      <c r="H9" s="75"/>
    </row>
    <row r="10" spans="1:8" ht="38.25" x14ac:dyDescent="0.25">
      <c r="A10" s="26">
        <v>9</v>
      </c>
      <c r="B10" s="6" t="s">
        <v>208</v>
      </c>
      <c r="C10" s="39" t="str">
        <f t="shared" si="0"/>
        <v xml:space="preserve">Unique identification number assigned to the transaction in the system of Record.
</v>
      </c>
      <c r="D10" s="3" t="s">
        <v>146</v>
      </c>
      <c r="E10" s="39" t="str">
        <f t="shared" si="1"/>
        <v>ALPHA(50)</v>
      </c>
      <c r="F10" s="67"/>
      <c r="G10" s="10" t="s">
        <v>107</v>
      </c>
      <c r="H10" s="75"/>
    </row>
    <row r="11" spans="1:8" ht="25.5" x14ac:dyDescent="0.25">
      <c r="A11" s="26">
        <v>10</v>
      </c>
      <c r="B11" s="6" t="s">
        <v>209</v>
      </c>
      <c r="C11" s="39" t="str">
        <f t="shared" si="0"/>
        <v xml:space="preserve">The date the transaction was posted.
</v>
      </c>
      <c r="D11" s="3"/>
      <c r="E11" s="39" t="str">
        <f t="shared" si="1"/>
        <v>DATE</v>
      </c>
      <c r="F11" s="67" t="s">
        <v>1867</v>
      </c>
      <c r="G11" s="10" t="s">
        <v>107</v>
      </c>
      <c r="H11" s="75"/>
    </row>
    <row r="12" spans="1:8" ht="51" x14ac:dyDescent="0.25">
      <c r="A12" s="26">
        <v>11</v>
      </c>
      <c r="B12" s="6" t="s">
        <v>210</v>
      </c>
      <c r="C12" s="39" t="str">
        <f t="shared" si="0"/>
        <v xml:space="preserve">Indicates If the transfer is debit or credit.
</v>
      </c>
      <c r="D12" s="3"/>
      <c r="E12" s="39" t="str">
        <f t="shared" si="1"/>
        <v>ALPHA(3)</v>
      </c>
      <c r="F12" s="67" t="s">
        <v>1670</v>
      </c>
      <c r="G12" s="10" t="s">
        <v>107</v>
      </c>
      <c r="H12" s="75"/>
    </row>
    <row r="13" spans="1:8" ht="63.75" x14ac:dyDescent="0.25">
      <c r="A13" s="26">
        <v>12</v>
      </c>
      <c r="B13" s="6" t="s">
        <v>211</v>
      </c>
      <c r="C13" s="39" t="str">
        <f t="shared" si="0"/>
        <v xml:space="preserve">Indicates if the transaction is from or to a third party. Third party is any individual or entity other than an account participant or the member at which the account is held. 
</v>
      </c>
      <c r="D13" s="3"/>
      <c r="E13" s="39" t="str">
        <f t="shared" si="1"/>
        <v>ALPHA(2)</v>
      </c>
      <c r="F13" s="67" t="s">
        <v>2223</v>
      </c>
      <c r="G13" s="10" t="s">
        <v>107</v>
      </c>
      <c r="H13" s="75"/>
    </row>
    <row r="14" spans="1:8" ht="127.5" x14ac:dyDescent="0.25">
      <c r="A14" s="26">
        <v>13</v>
      </c>
      <c r="B14" s="6" t="s">
        <v>1472</v>
      </c>
      <c r="C14" s="39" t="str">
        <f t="shared" si="0"/>
        <v xml:space="preserve">Indicates if the third party on the transaction has a domestic address or an international address.
</v>
      </c>
      <c r="D14" s="3"/>
      <c r="E14" s="39" t="str">
        <f t="shared" si="1"/>
        <v>ALPHA(5)</v>
      </c>
      <c r="F14" s="67" t="s">
        <v>2224</v>
      </c>
      <c r="G14" s="10" t="s">
        <v>107</v>
      </c>
      <c r="H14" s="75"/>
    </row>
    <row r="15" spans="1:8" ht="25.5" x14ac:dyDescent="0.25">
      <c r="A15" s="26">
        <v>14</v>
      </c>
      <c r="B15" s="6" t="s">
        <v>212</v>
      </c>
      <c r="C15" s="39" t="str">
        <f t="shared" si="0"/>
        <v xml:space="preserve">The dollar amount of the transaction.
</v>
      </c>
      <c r="D15" s="3"/>
      <c r="E15" s="39" t="str">
        <f t="shared" si="1"/>
        <v>SIGNED DECIMAL</v>
      </c>
      <c r="F15" s="6" t="s">
        <v>1868</v>
      </c>
      <c r="G15" s="10" t="s">
        <v>107</v>
      </c>
      <c r="H15" s="75"/>
    </row>
    <row r="16" spans="1:8" ht="51" x14ac:dyDescent="0.25">
      <c r="A16" s="26">
        <v>15</v>
      </c>
      <c r="B16" s="6" t="s">
        <v>170</v>
      </c>
      <c r="C16" s="39" t="str">
        <f t="shared" si="0"/>
        <v>Code to identify the type of currency used in the transaction.</v>
      </c>
      <c r="D16" s="3"/>
      <c r="E16" s="39" t="str">
        <f t="shared" si="1"/>
        <v>ALPHA(3)</v>
      </c>
      <c r="F16" s="61" t="s">
        <v>2028</v>
      </c>
      <c r="G16" s="10" t="s">
        <v>107</v>
      </c>
      <c r="H16" s="75"/>
    </row>
    <row r="17" spans="1:8" ht="25.5" x14ac:dyDescent="0.25">
      <c r="A17" s="26">
        <v>16</v>
      </c>
      <c r="B17" s="6" t="s">
        <v>173</v>
      </c>
      <c r="C17" s="39" t="str">
        <f t="shared" si="0"/>
        <v xml:space="preserve">The rate at which the currency was converted to USD.
</v>
      </c>
      <c r="D17" s="3"/>
      <c r="E17" s="39" t="str">
        <f t="shared" si="1"/>
        <v>DECIMAL</v>
      </c>
      <c r="F17" s="67" t="s">
        <v>1664</v>
      </c>
      <c r="G17" s="10" t="s">
        <v>107</v>
      </c>
      <c r="H17" s="75"/>
    </row>
    <row r="18" spans="1:8" ht="76.5" x14ac:dyDescent="0.25">
      <c r="A18" s="26">
        <v>17</v>
      </c>
      <c r="B18" s="6" t="s">
        <v>213</v>
      </c>
      <c r="C18" s="39" t="str">
        <f t="shared" si="0"/>
        <v xml:space="preserve">Indicates if the withdrawal is due to a required minimum distribution per IRS rules.
</v>
      </c>
      <c r="D18" s="3"/>
      <c r="E18" s="39" t="str">
        <f t="shared" si="1"/>
        <v>ALPHA(3)</v>
      </c>
      <c r="F18" s="67" t="s">
        <v>2067</v>
      </c>
      <c r="G18" s="10" t="s">
        <v>107</v>
      </c>
      <c r="H18" s="75"/>
    </row>
  </sheetData>
  <autoFilter ref="A1"/>
  <conditionalFormatting sqref="B7 D7 F7:G7 E5:E17 C5:C17 A5:A18 B9:B17 D10:D17 F10:G14 H2:H18">
    <cfRule type="expression" dxfId="291" priority="13">
      <formula>MOD( ROW(),2)=1</formula>
    </cfRule>
  </conditionalFormatting>
  <conditionalFormatting sqref="A2:G2 G3 F4:G4 A3:E4 F6:G6 D6 B6">
    <cfRule type="expression" dxfId="290" priority="12">
      <formula>MOD( ROW(),2)=1</formula>
    </cfRule>
  </conditionalFormatting>
  <conditionalFormatting sqref="B8 D8 F8:G8">
    <cfRule type="expression" dxfId="289" priority="11">
      <formula>MOD( ROW(),2)=1</formula>
    </cfRule>
  </conditionalFormatting>
  <conditionalFormatting sqref="F3">
    <cfRule type="expression" dxfId="288" priority="10">
      <formula>MOD( ROW(),2)=1</formula>
    </cfRule>
  </conditionalFormatting>
  <conditionalFormatting sqref="B5 G9 D5 F5:G5 F17:G17 G15:G16">
    <cfRule type="expression" dxfId="287" priority="8">
      <formula>MOD( ROW(),2)=1</formula>
    </cfRule>
  </conditionalFormatting>
  <conditionalFormatting sqref="D9 F9">
    <cfRule type="expression" dxfId="286" priority="7">
      <formula>MOD( ROW(),2)=1</formula>
    </cfRule>
  </conditionalFormatting>
  <conditionalFormatting sqref="F16">
    <cfRule type="expression" dxfId="285" priority="5">
      <formula>MOD( ROW(),2)=1</formula>
    </cfRule>
  </conditionalFormatting>
  <conditionalFormatting sqref="E18 C18">
    <cfRule type="expression" dxfId="284" priority="4">
      <formula>MOD( ROW(),2)=1</formula>
    </cfRule>
  </conditionalFormatting>
  <conditionalFormatting sqref="B18 D18 F18:G18">
    <cfRule type="expression" dxfId="283" priority="3">
      <formula>MOD( ROW(),2)=1</formula>
    </cfRule>
  </conditionalFormatting>
  <conditionalFormatting sqref="F15">
    <cfRule type="expression" dxfId="282" priority="1">
      <formula>MOD( ROW(),2)=1</formula>
    </cfRule>
  </conditionalFormatting>
  <printOptions gridLines="1"/>
  <pageMargins left="0.45" right="0.45" top="0.75" bottom="0.5" header="0.25" footer="0.3"/>
  <pageSetup scale="80" fitToWidth="0" fitToHeight="0" orientation="landscape" r:id="rId1"/>
  <headerFooter>
    <oddHeader>&amp;C&amp;F
&amp;A</oddHeader>
    <oddFooter>&amp;L© 2014 FINRA. All rights reserved. &amp;C10/1/2014&amp;RPage &amp;P</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59999389629810485"/>
  </sheetPr>
  <dimension ref="A1:H14"/>
  <sheetViews>
    <sheetView zoomScaleNormal="100" workbookViewId="0">
      <pane ySplit="1" topLeftCell="A2" activePane="bottomLeft" state="frozen"/>
      <selection pane="bottomLeft"/>
    </sheetView>
  </sheetViews>
  <sheetFormatPr defaultRowHeight="15" x14ac:dyDescent="0.25"/>
  <cols>
    <col min="1" max="1" width="10.42578125" style="1" customWidth="1"/>
    <col min="2" max="2" width="16.7109375" style="1" customWidth="1"/>
    <col min="3" max="3" width="41.85546875" style="1" customWidth="1"/>
    <col min="4" max="4" width="7.85546875" style="1" customWidth="1"/>
    <col min="5" max="5" width="12.28515625" style="1" customWidth="1"/>
    <col min="6" max="6" width="34.28515625" style="1" customWidth="1"/>
    <col min="7" max="7" width="11.7109375" style="72" customWidth="1"/>
    <col min="8" max="8" width="25" style="72" customWidth="1"/>
    <col min="9" max="16384" width="9.140625" style="1"/>
  </cols>
  <sheetData>
    <row r="1" spans="1:8" ht="90" thickBot="1" x14ac:dyDescent="0.3">
      <c r="A1" s="17" t="s">
        <v>99</v>
      </c>
      <c r="B1" s="5" t="s">
        <v>100</v>
      </c>
      <c r="C1" s="5" t="s">
        <v>1464</v>
      </c>
      <c r="D1" s="5" t="s">
        <v>90</v>
      </c>
      <c r="E1" s="5" t="s">
        <v>1465</v>
      </c>
      <c r="F1" s="65" t="s">
        <v>103</v>
      </c>
      <c r="G1" s="52" t="s">
        <v>104</v>
      </c>
      <c r="H1" s="52" t="s">
        <v>1487</v>
      </c>
    </row>
    <row r="2" spans="1:8" ht="64.5" thickTop="1" x14ac:dyDescent="0.25">
      <c r="A2" s="26">
        <v>1</v>
      </c>
      <c r="B2" s="6" t="s">
        <v>1463</v>
      </c>
      <c r="C2" s="39" t="str">
        <f t="shared" ref="C2:C14" si="0">VLOOKUP(B2, DataDictionary_Element,2, FALSE)</f>
        <v xml:space="preserve">Action to be taken by FINRA on the specified record.
</v>
      </c>
      <c r="D2" s="3"/>
      <c r="E2" s="39" t="str">
        <f t="shared" ref="E2:E14" si="1">VLOOKUP(B2, DataDictionary_Element,3, FALSE)</f>
        <v>ALPHA(1)</v>
      </c>
      <c r="F2" s="67" t="s">
        <v>139</v>
      </c>
      <c r="G2" s="10" t="s">
        <v>107</v>
      </c>
      <c r="H2" s="64"/>
    </row>
    <row r="3" spans="1:8" ht="25.5" x14ac:dyDescent="0.25">
      <c r="A3" s="26">
        <v>2</v>
      </c>
      <c r="B3" s="6" t="s">
        <v>108</v>
      </c>
      <c r="C3" s="39" t="str">
        <f t="shared" si="0"/>
        <v xml:space="preserve">CARDS Record Type.
</v>
      </c>
      <c r="D3" s="3"/>
      <c r="E3" s="39" t="str">
        <f t="shared" si="1"/>
        <v>ALPHA(10)</v>
      </c>
      <c r="F3" s="68" t="s">
        <v>1869</v>
      </c>
      <c r="G3" s="10" t="s">
        <v>107</v>
      </c>
      <c r="H3" s="64"/>
    </row>
    <row r="4" spans="1:8" ht="96" customHeight="1" x14ac:dyDescent="0.25">
      <c r="A4" s="26">
        <v>3</v>
      </c>
      <c r="B4" s="6" t="s">
        <v>133</v>
      </c>
      <c r="C4" s="39" t="str">
        <f t="shared" si="0"/>
        <v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v>
      </c>
      <c r="D4" s="3"/>
      <c r="E4" s="39" t="str">
        <f t="shared" si="1"/>
        <v>INTEGER</v>
      </c>
      <c r="F4" s="67" t="s">
        <v>1615</v>
      </c>
      <c r="G4" s="10" t="s">
        <v>120</v>
      </c>
      <c r="H4" s="64"/>
    </row>
    <row r="5" spans="1:8" ht="25.5" x14ac:dyDescent="0.25">
      <c r="A5" s="26">
        <v>4</v>
      </c>
      <c r="B5" s="6" t="s">
        <v>150</v>
      </c>
      <c r="C5" s="39" t="str">
        <f>VLOOKUP(B5, DataDictionary_Element,2, FALSE)</f>
        <v xml:space="preserve">Effective date of data.
</v>
      </c>
      <c r="D5" s="3" t="s">
        <v>146</v>
      </c>
      <c r="E5" s="39" t="str">
        <f>VLOOKUP(B5, DataDictionary_Element,3, FALSE)</f>
        <v>DATE</v>
      </c>
      <c r="F5" s="67" t="s">
        <v>207</v>
      </c>
      <c r="G5" s="10" t="s">
        <v>107</v>
      </c>
      <c r="H5" s="64"/>
    </row>
    <row r="6" spans="1:8" ht="51" x14ac:dyDescent="0.25">
      <c r="A6" s="26">
        <v>5</v>
      </c>
      <c r="B6" s="6" t="s">
        <v>145</v>
      </c>
      <c r="C6" s="39" t="str">
        <f>VLOOKUP(B6, DataDictionary_Element,2, FALSE)</f>
        <v xml:space="preserve">CRD Number of the clearing member. Clearing Firm may be the same as the Submitting Organization and/or the Client Firm.
</v>
      </c>
      <c r="D6" s="3" t="s">
        <v>146</v>
      </c>
      <c r="E6" s="39" t="str">
        <f t="shared" si="1"/>
        <v>INTEGER</v>
      </c>
      <c r="F6" s="67"/>
      <c r="G6" s="10" t="s">
        <v>107</v>
      </c>
      <c r="H6" s="64"/>
    </row>
    <row r="7" spans="1:8" ht="43.5" customHeight="1" x14ac:dyDescent="0.25">
      <c r="A7" s="26">
        <v>6</v>
      </c>
      <c r="B7" s="6" t="s">
        <v>147</v>
      </c>
      <c r="C7" s="39" t="str">
        <f t="shared" si="0"/>
        <v xml:space="preserve">CRD Number of introducing member or, if there are no introducing members, the CLEARING FIRM CRD NUMBER.
</v>
      </c>
      <c r="D7" s="3" t="s">
        <v>146</v>
      </c>
      <c r="E7" s="39" t="str">
        <f t="shared" si="1"/>
        <v>INTEGER</v>
      </c>
      <c r="F7" s="67"/>
      <c r="G7" s="10" t="s">
        <v>107</v>
      </c>
      <c r="H7" s="64"/>
    </row>
    <row r="8" spans="1:8" ht="51" x14ac:dyDescent="0.25">
      <c r="A8" s="26">
        <v>7</v>
      </c>
      <c r="B8" s="6" t="s">
        <v>148</v>
      </c>
      <c r="C8" s="39" t="str">
        <f>VLOOKUP(B8, DataDictionary_Element,2, FALSE)</f>
        <v xml:space="preserve">Internal identifier of the introducing member or, if there are no introducing members, internal identifier or CRD Number of the Clearing Firm.
</v>
      </c>
      <c r="D8" s="3" t="s">
        <v>146</v>
      </c>
      <c r="E8" s="39" t="str">
        <f t="shared" si="1"/>
        <v>ALPHA(5)</v>
      </c>
      <c r="F8" s="67"/>
      <c r="G8" s="10" t="s">
        <v>107</v>
      </c>
      <c r="H8" s="64"/>
    </row>
    <row r="9" spans="1:8" ht="102" x14ac:dyDescent="0.25">
      <c r="A9" s="26">
        <v>8</v>
      </c>
      <c r="B9" s="6" t="s">
        <v>205</v>
      </c>
      <c r="C9" s="39" t="str">
        <f t="shared" si="0"/>
        <v xml:space="preserve">The value assigned by a member which uniquely identifies an account within that firm. If the account number is only unique with the concatenation of a branch identifier, then the account number must be concatenated. The account number must not include the type code (i.e., code representing, Margin, Cash, etc.).
</v>
      </c>
      <c r="D9" s="10" t="s">
        <v>146</v>
      </c>
      <c r="E9" s="39" t="str">
        <f t="shared" si="1"/>
        <v>ALPHA(100)</v>
      </c>
      <c r="F9" s="61" t="s">
        <v>1838</v>
      </c>
      <c r="G9" s="10" t="s">
        <v>107</v>
      </c>
      <c r="H9" s="64"/>
    </row>
    <row r="10" spans="1:8" ht="165.75" x14ac:dyDescent="0.25">
      <c r="A10" s="26">
        <v>9</v>
      </c>
      <c r="B10" s="6" t="s">
        <v>214</v>
      </c>
      <c r="C10" s="39" t="str">
        <f t="shared" si="0"/>
        <v xml:space="preserve">A margin call is a brokers’ demand of an investor, who has the privilege to trade on margin, to deposit additional resources (cash or securities) in order to bring the balance back up to the minimum maintenance requirement. The maintenance call type can be as prescribed by the member (House), Maintenance, or as prescribed by Reg-T (Fed), or as prescribed by FINRA Day Trading Rules (Day Trade).
</v>
      </c>
      <c r="D10" s="3" t="s">
        <v>146</v>
      </c>
      <c r="E10" s="39" t="str">
        <f t="shared" si="1"/>
        <v>ALPHA(5)</v>
      </c>
      <c r="F10" s="67" t="s">
        <v>1870</v>
      </c>
      <c r="G10" s="10" t="s">
        <v>107</v>
      </c>
      <c r="H10" s="64"/>
    </row>
    <row r="11" spans="1:8" ht="25.5" x14ac:dyDescent="0.25">
      <c r="A11" s="26">
        <v>10</v>
      </c>
      <c r="B11" s="6" t="s">
        <v>215</v>
      </c>
      <c r="C11" s="39" t="str">
        <f t="shared" si="0"/>
        <v xml:space="preserve">The date the margin call occurred.
</v>
      </c>
      <c r="D11" s="3"/>
      <c r="E11" s="39" t="str">
        <f t="shared" si="1"/>
        <v>DATE</v>
      </c>
      <c r="F11" s="67" t="s">
        <v>207</v>
      </c>
      <c r="G11" s="10" t="s">
        <v>107</v>
      </c>
      <c r="H11" s="64"/>
    </row>
    <row r="12" spans="1:8" ht="38.25" x14ac:dyDescent="0.25">
      <c r="A12" s="26">
        <v>11</v>
      </c>
      <c r="B12" s="6" t="s">
        <v>216</v>
      </c>
      <c r="C12" s="39" t="str">
        <f t="shared" si="0"/>
        <v xml:space="preserve">The number of days the margin call has been unsettled.
</v>
      </c>
      <c r="D12" s="3"/>
      <c r="E12" s="39" t="str">
        <f t="shared" si="1"/>
        <v>INTEGER</v>
      </c>
      <c r="F12" s="67"/>
      <c r="G12" s="10" t="s">
        <v>107</v>
      </c>
      <c r="H12" s="64"/>
    </row>
    <row r="13" spans="1:8" ht="127.5" x14ac:dyDescent="0.25">
      <c r="A13" s="26">
        <v>12</v>
      </c>
      <c r="B13" s="6" t="s">
        <v>218</v>
      </c>
      <c r="C13" s="39" t="str">
        <f t="shared" si="0"/>
        <v xml:space="preserve">The dollar amount an investor has to deposit into his/her margin account, to bring the balance back up to the prescribed maintenance requirement amount, for the specific call.
</v>
      </c>
      <c r="D13" s="3"/>
      <c r="E13" s="39" t="str">
        <f t="shared" si="1"/>
        <v>DECIMAL</v>
      </c>
      <c r="F13" s="67"/>
      <c r="G13" s="10" t="s">
        <v>107</v>
      </c>
      <c r="H13" s="64" t="s">
        <v>1958</v>
      </c>
    </row>
    <row r="14" spans="1:8" ht="63.75" x14ac:dyDescent="0.25">
      <c r="A14" s="26">
        <v>13</v>
      </c>
      <c r="B14" s="6" t="s">
        <v>219</v>
      </c>
      <c r="C14" s="39" t="str">
        <f t="shared" si="0"/>
        <v xml:space="preserve">The date the margin call was settled.
</v>
      </c>
      <c r="D14" s="3"/>
      <c r="E14" s="39" t="str">
        <f t="shared" si="1"/>
        <v>DATE</v>
      </c>
      <c r="F14" s="67" t="s">
        <v>1986</v>
      </c>
      <c r="G14" s="10" t="s">
        <v>1985</v>
      </c>
      <c r="H14" s="64"/>
    </row>
  </sheetData>
  <autoFilter ref="A1:H14"/>
  <conditionalFormatting sqref="B5 G9 D10:D13 D5 F5:G5 F10:G13 E5:E13 B9:C13 C5:C8 A14:H14">
    <cfRule type="expression" dxfId="271" priority="9">
      <formula>MOD( ROW(),2)=1</formula>
    </cfRule>
  </conditionalFormatting>
  <conditionalFormatting sqref="B7 D7 F7:G7">
    <cfRule type="expression" dxfId="270" priority="8">
      <formula>MOD( ROW(),2)=1</formula>
    </cfRule>
  </conditionalFormatting>
  <conditionalFormatting sqref="A2:G4 F6:G6 D6 B6 A5:A13">
    <cfRule type="expression" dxfId="269" priority="7">
      <formula>MOD( ROW(),2)=1</formula>
    </cfRule>
  </conditionalFormatting>
  <conditionalFormatting sqref="B8 D8 F8:G8">
    <cfRule type="expression" dxfId="268" priority="6">
      <formula>MOD( ROW(),2)=1</formula>
    </cfRule>
  </conditionalFormatting>
  <conditionalFormatting sqref="D9 F9">
    <cfRule type="expression" dxfId="267" priority="4">
      <formula>MOD( ROW(),2)=1</formula>
    </cfRule>
  </conditionalFormatting>
  <conditionalFormatting sqref="H2:H13">
    <cfRule type="expression" dxfId="266" priority="1">
      <formula>MOD( ROW(),2)=1</formula>
    </cfRule>
  </conditionalFormatting>
  <printOptions gridLines="1"/>
  <pageMargins left="0.45" right="0.45" top="0.75" bottom="0.5" header="0.25" footer="0.3"/>
  <pageSetup scale="80" fitToWidth="0" fitToHeight="0" orientation="landscape" r:id="rId1"/>
  <headerFooter>
    <oddHeader>&amp;C&amp;F
&amp;A</oddHeader>
    <oddFooter>&amp;L© 2014 FINRA. All rights reserved. &amp;C10/1/2014&amp;RPage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4" tint="0.59999389629810485"/>
  </sheetPr>
  <dimension ref="A1:H35"/>
  <sheetViews>
    <sheetView workbookViewId="0">
      <pane ySplit="1" topLeftCell="A2" activePane="bottomLeft" state="frozen"/>
      <selection pane="bottomLeft"/>
    </sheetView>
  </sheetViews>
  <sheetFormatPr defaultRowHeight="15" x14ac:dyDescent="0.25"/>
  <cols>
    <col min="1" max="1" width="9.42578125" style="1" customWidth="1"/>
    <col min="2" max="2" width="16.7109375" style="1" customWidth="1"/>
    <col min="3" max="3" width="44" style="1" customWidth="1"/>
    <col min="4" max="4" width="7.7109375" style="1" customWidth="1"/>
    <col min="5" max="5" width="15.7109375" style="1" customWidth="1"/>
    <col min="6" max="6" width="33.28515625" style="1" customWidth="1"/>
    <col min="7" max="7" width="11.42578125" style="4" customWidth="1"/>
    <col min="8" max="8" width="22.28515625" style="1" customWidth="1"/>
    <col min="9" max="16384" width="9.140625" style="1"/>
  </cols>
  <sheetData>
    <row r="1" spans="1:8" ht="90" thickBot="1" x14ac:dyDescent="0.3">
      <c r="A1" s="17" t="s">
        <v>99</v>
      </c>
      <c r="B1" s="5" t="s">
        <v>100</v>
      </c>
      <c r="C1" s="5" t="s">
        <v>1464</v>
      </c>
      <c r="D1" s="5" t="s">
        <v>90</v>
      </c>
      <c r="E1" s="5" t="s">
        <v>1465</v>
      </c>
      <c r="F1" s="5" t="s">
        <v>103</v>
      </c>
      <c r="G1" s="5" t="s">
        <v>104</v>
      </c>
      <c r="H1" s="5" t="s">
        <v>1487</v>
      </c>
    </row>
    <row r="2" spans="1:8" ht="64.5" thickTop="1" x14ac:dyDescent="0.25">
      <c r="A2" s="26">
        <v>1</v>
      </c>
      <c r="B2" s="6" t="s">
        <v>1463</v>
      </c>
      <c r="C2" s="39" t="str">
        <f t="shared" ref="C2:C30" si="0">VLOOKUP(B2, DataDictionary_Element,2, FALSE)</f>
        <v xml:space="preserve">Action to be taken by FINRA on the specified record.
</v>
      </c>
      <c r="D2" s="3"/>
      <c r="E2" s="39" t="str">
        <f t="shared" ref="E2:E30" si="1">VLOOKUP(B2, DataDictionary_Element,3, FALSE)</f>
        <v>ALPHA(1)</v>
      </c>
      <c r="F2" s="6" t="s">
        <v>139</v>
      </c>
      <c r="G2" s="3" t="s">
        <v>107</v>
      </c>
      <c r="H2" s="6"/>
    </row>
    <row r="3" spans="1:8" ht="25.5" x14ac:dyDescent="0.25">
      <c r="A3" s="26">
        <v>2</v>
      </c>
      <c r="B3" s="6" t="s">
        <v>108</v>
      </c>
      <c r="C3" s="39" t="str">
        <f t="shared" si="0"/>
        <v xml:space="preserve">CARDS Record Type.
</v>
      </c>
      <c r="D3" s="3"/>
      <c r="E3" s="39" t="str">
        <f t="shared" si="1"/>
        <v>ALPHA(10)</v>
      </c>
      <c r="F3" s="8" t="s">
        <v>1871</v>
      </c>
      <c r="G3" s="3" t="s">
        <v>107</v>
      </c>
      <c r="H3" s="6"/>
    </row>
    <row r="4" spans="1:8" ht="98.25" customHeight="1" x14ac:dyDescent="0.25">
      <c r="A4" s="26">
        <v>3</v>
      </c>
      <c r="B4" s="6" t="s">
        <v>133</v>
      </c>
      <c r="C4" s="39" t="str">
        <f>VLOOKUP(B4, DataDictionary_Element,2, FALSE)</f>
        <v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v>
      </c>
      <c r="D4" s="3"/>
      <c r="E4" s="39" t="str">
        <f t="shared" si="1"/>
        <v>INTEGER</v>
      </c>
      <c r="F4" s="6" t="s">
        <v>1615</v>
      </c>
      <c r="G4" s="3" t="s">
        <v>120</v>
      </c>
      <c r="H4" s="6"/>
    </row>
    <row r="5" spans="1:8" ht="25.5" x14ac:dyDescent="0.25">
      <c r="A5" s="26">
        <v>4</v>
      </c>
      <c r="B5" s="6" t="s">
        <v>150</v>
      </c>
      <c r="C5" s="39" t="str">
        <f>VLOOKUP(B5, DataDictionary_Element,2, FALSE)</f>
        <v xml:space="preserve">Effective date of data.
</v>
      </c>
      <c r="D5" s="3" t="s">
        <v>146</v>
      </c>
      <c r="E5" s="39" t="str">
        <f>VLOOKUP(B5, DataDictionary_Element,3, FALSE)</f>
        <v>DATE</v>
      </c>
      <c r="F5" s="6" t="s">
        <v>151</v>
      </c>
      <c r="G5" s="3" t="s">
        <v>107</v>
      </c>
      <c r="H5" s="6"/>
    </row>
    <row r="6" spans="1:8" ht="51" x14ac:dyDescent="0.25">
      <c r="A6" s="26">
        <v>5</v>
      </c>
      <c r="B6" s="6" t="s">
        <v>145</v>
      </c>
      <c r="C6" s="39" t="str">
        <f>VLOOKUP(B6, DataDictionary_Element,2, FALSE)</f>
        <v xml:space="preserve">CRD Number of the clearing member. Clearing Firm may be the same as the Submitting Organization and/or the Client Firm.
</v>
      </c>
      <c r="D6" s="3" t="s">
        <v>146</v>
      </c>
      <c r="E6" s="39" t="str">
        <f t="shared" si="1"/>
        <v>INTEGER</v>
      </c>
      <c r="F6" s="6"/>
      <c r="G6" s="3" t="s">
        <v>107</v>
      </c>
      <c r="H6" s="6"/>
    </row>
    <row r="7" spans="1:8" ht="49.5" customHeight="1" x14ac:dyDescent="0.25">
      <c r="A7" s="26">
        <v>6</v>
      </c>
      <c r="B7" s="6" t="s">
        <v>147</v>
      </c>
      <c r="C7" s="39" t="str">
        <f t="shared" si="0"/>
        <v xml:space="preserve">CRD Number of introducing member or, if there are no introducing members, the CLEARING FIRM CRD NUMBER.
</v>
      </c>
      <c r="D7" s="3" t="s">
        <v>146</v>
      </c>
      <c r="E7" s="39" t="str">
        <f t="shared" si="1"/>
        <v>INTEGER</v>
      </c>
      <c r="F7" s="6"/>
      <c r="G7" s="3" t="s">
        <v>107</v>
      </c>
      <c r="H7" s="6"/>
    </row>
    <row r="8" spans="1:8" ht="51" x14ac:dyDescent="0.25">
      <c r="A8" s="26">
        <v>7</v>
      </c>
      <c r="B8" s="6" t="s">
        <v>148</v>
      </c>
      <c r="C8" s="39" t="str">
        <f>VLOOKUP(B8, DataDictionary_Element,2, FALSE)</f>
        <v xml:space="preserve">Internal identifier of the introducing member or, if there are no introducing members, internal identifier or CRD Number of the Clearing Firm.
</v>
      </c>
      <c r="D8" s="3" t="s">
        <v>146</v>
      </c>
      <c r="E8" s="39" t="str">
        <f t="shared" si="1"/>
        <v>ALPHA(5)</v>
      </c>
      <c r="F8" s="6"/>
      <c r="G8" s="3" t="s">
        <v>107</v>
      </c>
      <c r="H8" s="6"/>
    </row>
    <row r="9" spans="1:8" ht="102" x14ac:dyDescent="0.25">
      <c r="A9" s="26">
        <v>8</v>
      </c>
      <c r="B9" s="6" t="s">
        <v>205</v>
      </c>
      <c r="C9" s="39" t="str">
        <f t="shared" si="0"/>
        <v xml:space="preserve">The value assigned by a member which uniquely identifies an account within that firm. If the account number is only unique with the concatenation of a branch identifier, then the account number must be concatenated. The account number must not include the type code (i.e., code representing, Margin, Cash, etc.).
</v>
      </c>
      <c r="D9" s="10" t="s">
        <v>146</v>
      </c>
      <c r="E9" s="39" t="str">
        <f t="shared" si="1"/>
        <v>ALPHA(100)</v>
      </c>
      <c r="F9" s="9" t="s">
        <v>1872</v>
      </c>
      <c r="G9" s="3" t="s">
        <v>107</v>
      </c>
      <c r="H9" s="6"/>
    </row>
    <row r="10" spans="1:8" ht="76.5" x14ac:dyDescent="0.25">
      <c r="A10" s="26">
        <v>9</v>
      </c>
      <c r="B10" s="6" t="s">
        <v>201</v>
      </c>
      <c r="C10" s="39" t="str">
        <f t="shared" si="0"/>
        <v xml:space="preserve">Identifies if the position is held in Cash, Margin, etc.
</v>
      </c>
      <c r="D10" s="3" t="s">
        <v>146</v>
      </c>
      <c r="E10" s="39" t="str">
        <f t="shared" si="1"/>
        <v>ALPHA(20)</v>
      </c>
      <c r="F10" s="6" t="s">
        <v>1873</v>
      </c>
      <c r="G10" s="3" t="s">
        <v>107</v>
      </c>
      <c r="H10" s="6"/>
    </row>
    <row r="11" spans="1:8" ht="76.5" x14ac:dyDescent="0.25">
      <c r="A11" s="26">
        <v>10</v>
      </c>
      <c r="B11" s="6" t="s">
        <v>166</v>
      </c>
      <c r="C11" s="39" t="str">
        <f t="shared" si="0"/>
        <v xml:space="preserve">Unique identifier assigned to the security in the member's security master. If the internal unique identifier is the same as the CUSIP, provide the CUSIP. If the unique identifier is a system-generated number provide that value.
</v>
      </c>
      <c r="D11" s="3" t="s">
        <v>146</v>
      </c>
      <c r="E11" s="39" t="str">
        <f t="shared" si="1"/>
        <v>ALPHA(25)</v>
      </c>
      <c r="F11" s="6"/>
      <c r="G11" s="3" t="s">
        <v>107</v>
      </c>
      <c r="H11" s="6"/>
    </row>
    <row r="12" spans="1:8" ht="51" x14ac:dyDescent="0.25">
      <c r="A12" s="26">
        <v>11</v>
      </c>
      <c r="B12" s="6" t="s">
        <v>1484</v>
      </c>
      <c r="C12" s="39" t="str">
        <f t="shared" si="0"/>
        <v xml:space="preserve">Indicates the status of the position on settlement.
</v>
      </c>
      <c r="D12" s="3" t="s">
        <v>146</v>
      </c>
      <c r="E12" s="39" t="str">
        <f t="shared" si="1"/>
        <v>ALPHA(5)</v>
      </c>
      <c r="F12" s="6" t="s">
        <v>2029</v>
      </c>
      <c r="G12" s="3" t="s">
        <v>107</v>
      </c>
      <c r="H12" s="6"/>
    </row>
    <row r="13" spans="1:8" ht="38.25" x14ac:dyDescent="0.25">
      <c r="A13" s="26">
        <v>12</v>
      </c>
      <c r="B13" s="6" t="s">
        <v>229</v>
      </c>
      <c r="C13" s="39" t="str">
        <f>VLOOKUP(B13, DataDictionary_Element,2, FALSE)</f>
        <v xml:space="preserve">The member's unique identifier for the allocation category, used in its Reserve Formula Allocation. 
</v>
      </c>
      <c r="D13" s="3" t="s">
        <v>146</v>
      </c>
      <c r="E13" s="39" t="str">
        <f>VLOOKUP(B13, DataDictionary_Element,3, FALSE)</f>
        <v>ALPHA(50)</v>
      </c>
      <c r="F13" s="6" t="s">
        <v>1561</v>
      </c>
      <c r="G13" s="3" t="s">
        <v>120</v>
      </c>
      <c r="H13" s="6"/>
    </row>
    <row r="14" spans="1:8" ht="89.25" x14ac:dyDescent="0.25">
      <c r="A14" s="26">
        <v>13</v>
      </c>
      <c r="B14" s="6" t="s">
        <v>1575</v>
      </c>
      <c r="C14" s="39" t="str">
        <f>VLOOKUP(B14, DataDictionary_Element,2, FALSE)</f>
        <v xml:space="preserve">Code identifying the external (e.g., DTCC, BNY) or internal (e.g., MEMO) control locations.
</v>
      </c>
      <c r="D14" s="3" t="s">
        <v>146</v>
      </c>
      <c r="E14" s="39" t="str">
        <f>VLOOKUP(B14, DataDictionary_Element,3, FALSE)</f>
        <v>ALPHA(50)</v>
      </c>
      <c r="F14" s="6" t="s">
        <v>2030</v>
      </c>
      <c r="G14" s="3" t="s">
        <v>120</v>
      </c>
      <c r="H14" s="6"/>
    </row>
    <row r="15" spans="1:8" ht="38.25" x14ac:dyDescent="0.25">
      <c r="A15" s="26">
        <v>14</v>
      </c>
      <c r="B15" s="6" t="s">
        <v>228</v>
      </c>
      <c r="C15" s="39" t="str">
        <f>VLOOKUP(B15, DataDictionary_Element,2, FALSE)</f>
        <v xml:space="preserve">The account number or locate number within a control location.
</v>
      </c>
      <c r="D15" s="3" t="s">
        <v>146</v>
      </c>
      <c r="E15" s="39" t="str">
        <f>VLOOKUP(B15, DataDictionary_Element,3, FALSE)</f>
        <v>ALPHA(25)</v>
      </c>
      <c r="F15" s="6" t="s">
        <v>1577</v>
      </c>
      <c r="G15" s="3" t="s">
        <v>120</v>
      </c>
      <c r="H15" s="6"/>
    </row>
    <row r="16" spans="1:8" ht="38.25" x14ac:dyDescent="0.25">
      <c r="A16" s="26">
        <v>15</v>
      </c>
      <c r="B16" s="6" t="s">
        <v>1642</v>
      </c>
      <c r="C16" s="39" t="str">
        <f>VLOOKUP(B16, DataDictionary_Element,2, FALSE)</f>
        <v xml:space="preserve">Description of the external or internal control location, as defined by the member.
</v>
      </c>
      <c r="D16" s="3"/>
      <c r="E16" s="39" t="str">
        <f>VLOOKUP(B16, DataDictionary_Element,3, FALSE)</f>
        <v>ALPHA(200)</v>
      </c>
      <c r="F16" s="6" t="s">
        <v>1874</v>
      </c>
      <c r="G16" s="3" t="s">
        <v>127</v>
      </c>
      <c r="H16" s="6"/>
    </row>
    <row r="17" spans="1:8" ht="63.75" x14ac:dyDescent="0.25">
      <c r="A17" s="26">
        <v>16</v>
      </c>
      <c r="B17" s="6" t="s">
        <v>1460</v>
      </c>
      <c r="C17" s="39" t="str">
        <f t="shared" si="0"/>
        <v xml:space="preserve">The sum of all long positions for the security in this account on settlement date.  This element shall include only settled positions. This element may contain fractional quantities.
</v>
      </c>
      <c r="D17" s="3"/>
      <c r="E17" s="39" t="str">
        <f t="shared" si="1"/>
        <v>DECIMAL</v>
      </c>
      <c r="F17" s="6" t="s">
        <v>1916</v>
      </c>
      <c r="G17" s="3" t="s">
        <v>107</v>
      </c>
      <c r="H17" s="6"/>
    </row>
    <row r="18" spans="1:8" ht="63.75" x14ac:dyDescent="0.25">
      <c r="A18" s="26">
        <v>17</v>
      </c>
      <c r="B18" s="6" t="s">
        <v>223</v>
      </c>
      <c r="C18" s="39" t="str">
        <f>VLOOKUP(B18, DataDictionary_Element,2, FALSE)</f>
        <v xml:space="preserve">The sum of all short positions for the security in this account on settlement date.  This element shall include only settled positions. This element may contain fractional quantities.
</v>
      </c>
      <c r="D18" s="3"/>
      <c r="E18" s="39" t="str">
        <f>VLOOKUP(B18, DataDictionary_Element,3, FALSE)</f>
        <v>DECIMAL</v>
      </c>
      <c r="F18" s="6" t="s">
        <v>1916</v>
      </c>
      <c r="G18" s="3" t="s">
        <v>107</v>
      </c>
      <c r="H18" s="6"/>
    </row>
    <row r="19" spans="1:8" ht="114.75" x14ac:dyDescent="0.25">
      <c r="A19" s="26">
        <v>18</v>
      </c>
      <c r="B19" s="6" t="s">
        <v>220</v>
      </c>
      <c r="C19" s="39" t="str">
        <f t="shared" si="0"/>
        <v xml:space="preserve">The long market value of  the security, expressed in USD equivalent, in this account on settlement date. This element shall include only settled positions.
</v>
      </c>
      <c r="D19" s="3"/>
      <c r="E19" s="39" t="str">
        <f t="shared" si="1"/>
        <v>DECIMAL</v>
      </c>
      <c r="F19" s="6" t="s">
        <v>1915</v>
      </c>
      <c r="G19" s="3" t="s">
        <v>107</v>
      </c>
      <c r="H19" s="6"/>
    </row>
    <row r="20" spans="1:8" ht="114.75" x14ac:dyDescent="0.25">
      <c r="A20" s="26">
        <v>19</v>
      </c>
      <c r="B20" s="6" t="s">
        <v>224</v>
      </c>
      <c r="C20" s="39" t="str">
        <f>VLOOKUP(B20, DataDictionary_Element,2, FALSE)</f>
        <v xml:space="preserve">The short market value amount of the security, expressed in USD equivalent, in this account on settlement date. This element shall include only settled positions.
</v>
      </c>
      <c r="D20" s="3"/>
      <c r="E20" s="39" t="str">
        <f>VLOOKUP(B20, DataDictionary_Element,3, FALSE)</f>
        <v>DECIMAL</v>
      </c>
      <c r="F20" s="6" t="s">
        <v>1914</v>
      </c>
      <c r="G20" s="3" t="s">
        <v>107</v>
      </c>
      <c r="H20" s="6"/>
    </row>
    <row r="21" spans="1:8" ht="63.75" x14ac:dyDescent="0.25">
      <c r="A21" s="26">
        <v>20</v>
      </c>
      <c r="B21" s="6" t="s">
        <v>221</v>
      </c>
      <c r="C21" s="39" t="str">
        <f t="shared" si="0"/>
        <v xml:space="preserve">The sum of all long positions for the security in this account on trade date. This element shall include positions traded but not yet settled. This element may contain fractional quantities.
</v>
      </c>
      <c r="D21" s="3"/>
      <c r="E21" s="39" t="str">
        <f t="shared" si="1"/>
        <v>DECIMAL</v>
      </c>
      <c r="F21" s="6" t="s">
        <v>1916</v>
      </c>
      <c r="G21" s="3" t="s">
        <v>107</v>
      </c>
      <c r="H21" s="6"/>
    </row>
    <row r="22" spans="1:8" ht="63.75" x14ac:dyDescent="0.25">
      <c r="A22" s="26">
        <v>21</v>
      </c>
      <c r="B22" s="6" t="s">
        <v>225</v>
      </c>
      <c r="C22" s="39" t="str">
        <f>VLOOKUP(B22, DataDictionary_Element,2, FALSE)</f>
        <v xml:space="preserve">The sum of all short positions for the security in this account on trade date.  This element shall include positions traded but not yet settled. This element may contain fractional quantities.
</v>
      </c>
      <c r="D22" s="3"/>
      <c r="E22" s="39" t="str">
        <f>VLOOKUP(B22, DataDictionary_Element,3, FALSE)</f>
        <v>DECIMAL</v>
      </c>
      <c r="F22" s="6" t="s">
        <v>1916</v>
      </c>
      <c r="G22" s="3" t="s">
        <v>107</v>
      </c>
      <c r="H22" s="6"/>
    </row>
    <row r="23" spans="1:8" ht="89.25" x14ac:dyDescent="0.25">
      <c r="A23" s="26">
        <v>22</v>
      </c>
      <c r="B23" s="6" t="s">
        <v>222</v>
      </c>
      <c r="C23" s="39" t="str">
        <f t="shared" si="0"/>
        <v xml:space="preserve">The long market value of the security, expressed in USD equivalent, in this account on trade date.  This element shall include positions traded but not yet settled.
</v>
      </c>
      <c r="D23" s="3"/>
      <c r="E23" s="39" t="str">
        <f t="shared" si="1"/>
        <v>DECIMAL</v>
      </c>
      <c r="F23" s="6" t="s">
        <v>1913</v>
      </c>
      <c r="G23" s="3" t="s">
        <v>107</v>
      </c>
      <c r="H23" s="6"/>
    </row>
    <row r="24" spans="1:8" ht="89.25" x14ac:dyDescent="0.25">
      <c r="A24" s="26">
        <v>23</v>
      </c>
      <c r="B24" s="6" t="s">
        <v>226</v>
      </c>
      <c r="C24" s="39" t="str">
        <f t="shared" si="0"/>
        <v xml:space="preserve">The short market value of the security, expressed in USD equivalent, in this account on trade date.  This element shall include positions traded but not yet settled.
</v>
      </c>
      <c r="D24" s="3"/>
      <c r="E24" s="39" t="str">
        <f t="shared" si="1"/>
        <v>DECIMAL</v>
      </c>
      <c r="F24" s="6" t="s">
        <v>1912</v>
      </c>
      <c r="G24" s="3" t="s">
        <v>107</v>
      </c>
      <c r="H24" s="6"/>
    </row>
    <row r="25" spans="1:8" ht="76.5" x14ac:dyDescent="0.25">
      <c r="A25" s="26">
        <v>24</v>
      </c>
      <c r="B25" s="6" t="s">
        <v>230</v>
      </c>
      <c r="C25" s="39" t="str">
        <f t="shared" si="0"/>
        <v xml:space="preserve">The number of shares required to be segregated for each account holding this security, pursuant to SEA Rule 15c3-3 (i.e., segregation instructions for fully paid and excess margin securities).  This element may contain fractional quantities.
</v>
      </c>
      <c r="D25" s="3"/>
      <c r="E25" s="39" t="str">
        <f t="shared" si="1"/>
        <v>DECIMAL</v>
      </c>
      <c r="F25" s="6" t="s">
        <v>1916</v>
      </c>
      <c r="G25" s="3" t="s">
        <v>107</v>
      </c>
      <c r="H25" s="6" t="s">
        <v>1972</v>
      </c>
    </row>
    <row r="26" spans="1:8" ht="89.25" x14ac:dyDescent="0.25">
      <c r="A26" s="26">
        <v>25</v>
      </c>
      <c r="B26" s="6" t="s">
        <v>1483</v>
      </c>
      <c r="C26" s="39" t="str">
        <f t="shared" si="0"/>
        <v xml:space="preserve">The multiplier used to determine the outstanding market value of the position where the product of the quantity, valuation multiplier and  market price  will equal the market value. This element may include, for example, size of an options contract, the factor or multiplier applied to fixed income products.
</v>
      </c>
      <c r="D26" s="3"/>
      <c r="E26" s="39" t="str">
        <f t="shared" si="1"/>
        <v>DECIMAL</v>
      </c>
      <c r="F26" s="6" t="s">
        <v>174</v>
      </c>
      <c r="G26" s="3" t="s">
        <v>107</v>
      </c>
      <c r="H26" s="6"/>
    </row>
    <row r="27" spans="1:8" ht="51" x14ac:dyDescent="0.25">
      <c r="A27" s="26">
        <v>26</v>
      </c>
      <c r="B27" s="6" t="s">
        <v>204</v>
      </c>
      <c r="C27" s="39" t="str">
        <f t="shared" si="0"/>
        <v xml:space="preserve">The market price of the security as of close of business.
</v>
      </c>
      <c r="D27" s="3"/>
      <c r="E27" s="39" t="str">
        <f t="shared" si="1"/>
        <v>DECIMAL</v>
      </c>
      <c r="F27" s="6"/>
      <c r="G27" s="3" t="s">
        <v>107</v>
      </c>
      <c r="H27" s="6" t="s">
        <v>1875</v>
      </c>
    </row>
    <row r="28" spans="1:8" ht="102" x14ac:dyDescent="0.25">
      <c r="A28" s="26">
        <v>27</v>
      </c>
      <c r="B28" s="6" t="s">
        <v>234</v>
      </c>
      <c r="C28" s="39" t="str">
        <f t="shared" si="0"/>
        <v xml:space="preserve">Indicates how the pricing for this security was derived. 
</v>
      </c>
      <c r="D28" s="3"/>
      <c r="E28" s="39" t="str">
        <f t="shared" si="1"/>
        <v>ALPHA(1)</v>
      </c>
      <c r="F28" s="6" t="s">
        <v>1672</v>
      </c>
      <c r="G28" s="3" t="s">
        <v>107</v>
      </c>
      <c r="H28" s="6"/>
    </row>
    <row r="29" spans="1:8" ht="25.5" x14ac:dyDescent="0.25">
      <c r="A29" s="26">
        <v>28</v>
      </c>
      <c r="B29" s="6" t="s">
        <v>173</v>
      </c>
      <c r="C29" s="39" t="str">
        <f t="shared" si="0"/>
        <v xml:space="preserve">The rate at which the currency was converted to USD.
</v>
      </c>
      <c r="D29" s="3"/>
      <c r="E29" s="39" t="str">
        <f t="shared" si="1"/>
        <v>DECIMAL</v>
      </c>
      <c r="F29" s="6" t="s">
        <v>1664</v>
      </c>
      <c r="G29" s="3" t="s">
        <v>107</v>
      </c>
      <c r="H29" s="6"/>
    </row>
    <row r="30" spans="1:8" ht="51" x14ac:dyDescent="0.25">
      <c r="A30" s="26">
        <v>29</v>
      </c>
      <c r="B30" s="6" t="s">
        <v>170</v>
      </c>
      <c r="C30" s="39" t="str">
        <f t="shared" si="0"/>
        <v>Code to identify the type of currency used in the transaction.</v>
      </c>
      <c r="D30" s="3"/>
      <c r="E30" s="39" t="str">
        <f t="shared" si="1"/>
        <v>ALPHA(3)</v>
      </c>
      <c r="F30" s="6" t="s">
        <v>2028</v>
      </c>
      <c r="G30" s="3" t="s">
        <v>107</v>
      </c>
      <c r="H30" s="6"/>
    </row>
    <row r="31" spans="1:8" ht="63.75" x14ac:dyDescent="0.25">
      <c r="A31" s="26">
        <v>30</v>
      </c>
      <c r="B31" s="6" t="s">
        <v>227</v>
      </c>
      <c r="C31" s="39" t="str">
        <f>VLOOKUP(B31, DataDictionary_Element,2, FALSE)</f>
        <v xml:space="preserve">An indicator identifying the position held as a sweep to provide funds to the account for trading purposes(e.g., sweep to money market or sweep to bank).
</v>
      </c>
      <c r="D31" s="3"/>
      <c r="E31" s="39" t="str">
        <f>VLOOKUP(B31, DataDictionary_Element,3, FALSE)</f>
        <v>ALPHA(3)</v>
      </c>
      <c r="F31" s="6" t="s">
        <v>1876</v>
      </c>
      <c r="G31" s="3" t="s">
        <v>107</v>
      </c>
      <c r="H31" s="6"/>
    </row>
    <row r="32" spans="1:8" ht="63.75" x14ac:dyDescent="0.25">
      <c r="A32" s="26">
        <v>31</v>
      </c>
      <c r="B32" s="6" t="s">
        <v>232</v>
      </c>
      <c r="C32" s="39" t="str">
        <f>VLOOKUP(B32, DataDictionary_Element,2, FALSE)</f>
        <v xml:space="preserve">Trade date of the last movement for this security within the account. 
</v>
      </c>
      <c r="D32" s="3"/>
      <c r="E32" s="39" t="str">
        <f>VLOOKUP(B32, DataDictionary_Element,3, FALSE)</f>
        <v>DATE</v>
      </c>
      <c r="F32" s="6" t="s">
        <v>1964</v>
      </c>
      <c r="G32" s="3" t="s">
        <v>120</v>
      </c>
      <c r="H32" s="6" t="s">
        <v>1963</v>
      </c>
    </row>
    <row r="33" spans="1:8" ht="63.75" x14ac:dyDescent="0.25">
      <c r="A33" s="26">
        <v>32</v>
      </c>
      <c r="B33" s="6" t="s">
        <v>233</v>
      </c>
      <c r="C33" s="39" t="str">
        <f>VLOOKUP(B33, DataDictionary_Element,2, FALSE)</f>
        <v xml:space="preserve">Settlement date of the last movement for this security within account.
</v>
      </c>
      <c r="D33" s="3"/>
      <c r="E33" s="39" t="str">
        <f>VLOOKUP(B33, DataDictionary_Element,3, FALSE)</f>
        <v>DATE</v>
      </c>
      <c r="F33" s="6" t="s">
        <v>1965</v>
      </c>
      <c r="G33" s="3" t="s">
        <v>120</v>
      </c>
      <c r="H33" s="6" t="s">
        <v>1963</v>
      </c>
    </row>
    <row r="34" spans="1:8" ht="127.5" x14ac:dyDescent="0.25">
      <c r="A34" s="26">
        <v>33</v>
      </c>
      <c r="B34" s="6" t="s">
        <v>1626</v>
      </c>
      <c r="C34" s="39" t="str">
        <f>VLOOKUP(B34, DataDictionary_Element,2, FALSE)</f>
        <v xml:space="preserve">The long market or contract price used by the member to when allocating this position in the allocation pair-off process.
</v>
      </c>
      <c r="D34" s="3"/>
      <c r="E34" s="39" t="str">
        <f>VLOOKUP(B34, DataDictionary_Element,3, FALSE)</f>
        <v>DECIMAL</v>
      </c>
      <c r="F34" s="6" t="s">
        <v>2007</v>
      </c>
      <c r="G34" s="3" t="s">
        <v>127</v>
      </c>
      <c r="H34" s="6"/>
    </row>
    <row r="35" spans="1:8" ht="127.5" x14ac:dyDescent="0.25">
      <c r="A35" s="26">
        <v>34</v>
      </c>
      <c r="B35" s="6" t="s">
        <v>1627</v>
      </c>
      <c r="C35" s="39" t="str">
        <f>VLOOKUP(B35, DataDictionary_Element,2, FALSE)</f>
        <v xml:space="preserve">The short market or contract price used by the member when allocating this position in the allocation pair-off process.
</v>
      </c>
      <c r="D35" s="3"/>
      <c r="E35" s="39" t="str">
        <f>VLOOKUP(B35, DataDictionary_Element,3, FALSE)</f>
        <v>DECIMAL</v>
      </c>
      <c r="F35" s="6" t="s">
        <v>2007</v>
      </c>
      <c r="G35" s="3" t="s">
        <v>127</v>
      </c>
      <c r="H35" s="6"/>
    </row>
  </sheetData>
  <autoFilter ref="A1:H33"/>
  <conditionalFormatting sqref="B5 D5 F5 B9:B11 D10:D11 F10:F11 C3:C12 E3:E12 E17 C17 B14:G14 C19 E19 B18:H18 E21 C21 B20:H20 C34:C35 E34:E35 B13:H13 A5:A21 B15:H16 A24:A35 A22:H23 B24:H33">
    <cfRule type="expression" dxfId="265" priority="37">
      <formula>MOD( ROW(),2)=1</formula>
    </cfRule>
  </conditionalFormatting>
  <conditionalFormatting sqref="B12 D12 F12 F17 D17 B17 B19 D19 F19 F21 D21 B21">
    <cfRule type="expression" dxfId="264" priority="36">
      <formula>MOD( ROW(),2)=1</formula>
    </cfRule>
  </conditionalFormatting>
  <conditionalFormatting sqref="B8 D8 F8">
    <cfRule type="expression" dxfId="263" priority="32">
      <formula>MOD( ROW(),2)=1</formula>
    </cfRule>
  </conditionalFormatting>
  <conditionalFormatting sqref="B7 D7 F7">
    <cfRule type="expression" dxfId="262" priority="34">
      <formula>MOD( ROW(),2)=1</formula>
    </cfRule>
  </conditionalFormatting>
  <conditionalFormatting sqref="A2:F2 A3:B4 D3:D4 F3:F4 F6 D6 B6">
    <cfRule type="expression" dxfId="261" priority="33">
      <formula>MOD( ROW(),2)=1</formula>
    </cfRule>
  </conditionalFormatting>
  <conditionalFormatting sqref="D9 F9">
    <cfRule type="expression" dxfId="260" priority="30">
      <formula>MOD( ROW(),2)=1</formula>
    </cfRule>
  </conditionalFormatting>
  <conditionalFormatting sqref="G5:H5 G9:H11">
    <cfRule type="expression" dxfId="259" priority="18">
      <formula>MOD( ROW(),2)=1</formula>
    </cfRule>
  </conditionalFormatting>
  <conditionalFormatting sqref="G12:H12 G17:H17 H14 G19:H19 G21:H21">
    <cfRule type="expression" dxfId="258" priority="17">
      <formula>MOD( ROW(),2)=1</formula>
    </cfRule>
  </conditionalFormatting>
  <conditionalFormatting sqref="G7:H7">
    <cfRule type="expression" dxfId="257" priority="16">
      <formula>MOD( ROW(),2)=1</formula>
    </cfRule>
  </conditionalFormatting>
  <conditionalFormatting sqref="G8:H8">
    <cfRule type="expression" dxfId="256" priority="14">
      <formula>MOD( ROW(),2)=1</formula>
    </cfRule>
  </conditionalFormatting>
  <conditionalFormatting sqref="G2:H4 G6:H6">
    <cfRule type="expression" dxfId="255" priority="15">
      <formula>MOD( ROW(),2)=1</formula>
    </cfRule>
  </conditionalFormatting>
  <conditionalFormatting sqref="B34:B35 D34:D35 F34:H35">
    <cfRule type="expression" dxfId="254" priority="2">
      <formula>MOD( ROW(),2)=1</formula>
    </cfRule>
  </conditionalFormatting>
  <printOptions gridLines="1"/>
  <pageMargins left="0.45" right="0.45" top="0.75" bottom="0.5" header="0.25" footer="0.3"/>
  <pageSetup scale="80" fitToWidth="0" fitToHeight="0" orientation="landscape" r:id="rId1"/>
  <headerFooter>
    <oddHeader>&amp;C&amp;F
&amp;A</oddHeader>
    <oddFooter>&amp;L© 2014 FINRA. All rights reserved. &amp;C10/1/2014&amp;RPage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4" tint="0.59999389629810485"/>
  </sheetPr>
  <dimension ref="A1:H23"/>
  <sheetViews>
    <sheetView workbookViewId="0">
      <pane ySplit="1" topLeftCell="A2" activePane="bottomLeft" state="frozen"/>
      <selection pane="bottomLeft"/>
    </sheetView>
  </sheetViews>
  <sheetFormatPr defaultRowHeight="15" x14ac:dyDescent="0.25"/>
  <cols>
    <col min="1" max="1" width="9.140625" customWidth="1"/>
    <col min="2" max="2" width="17.85546875" customWidth="1"/>
    <col min="3" max="3" width="41" customWidth="1"/>
    <col min="4" max="4" width="7.140625" bestFit="1" customWidth="1"/>
    <col min="5" max="5" width="10.42578125" customWidth="1"/>
    <col min="6" max="6" width="35" customWidth="1"/>
    <col min="7" max="7" width="10.85546875" customWidth="1"/>
    <col min="8" max="8" width="16.28515625" customWidth="1"/>
  </cols>
  <sheetData>
    <row r="1" spans="1:8" ht="90" thickBot="1" x14ac:dyDescent="0.3">
      <c r="A1" s="5" t="s">
        <v>99</v>
      </c>
      <c r="B1" s="5" t="s">
        <v>100</v>
      </c>
      <c r="C1" s="5" t="s">
        <v>1464</v>
      </c>
      <c r="D1" s="5" t="s">
        <v>90</v>
      </c>
      <c r="E1" s="5" t="s">
        <v>1465</v>
      </c>
      <c r="F1" s="5" t="s">
        <v>103</v>
      </c>
      <c r="G1" s="5" t="s">
        <v>104</v>
      </c>
      <c r="H1" s="5" t="s">
        <v>1498</v>
      </c>
    </row>
    <row r="2" spans="1:8" ht="64.5" thickTop="1" x14ac:dyDescent="0.25">
      <c r="A2" s="26">
        <v>1</v>
      </c>
      <c r="B2" s="6" t="s">
        <v>1463</v>
      </c>
      <c r="C2" s="39" t="str">
        <f t="shared" ref="C2:C23" si="0">VLOOKUP(B2, DataDictionary_Element,2, FALSE)</f>
        <v xml:space="preserve">Action to be taken by FINRA on the specified record.
</v>
      </c>
      <c r="D2" s="3"/>
      <c r="E2" s="39" t="str">
        <f t="shared" ref="E2:E23" si="1">VLOOKUP(B2, DataDictionary_Element,3, FALSE)</f>
        <v>ALPHA(1)</v>
      </c>
      <c r="F2" s="6" t="s">
        <v>139</v>
      </c>
      <c r="G2" s="3" t="s">
        <v>107</v>
      </c>
      <c r="H2" s="6"/>
    </row>
    <row r="3" spans="1:8" ht="25.5" x14ac:dyDescent="0.25">
      <c r="A3" s="26">
        <v>2</v>
      </c>
      <c r="B3" s="6" t="s">
        <v>108</v>
      </c>
      <c r="C3" s="39" t="str">
        <f t="shared" si="0"/>
        <v xml:space="preserve">CARDS Record Type.
</v>
      </c>
      <c r="D3" s="3"/>
      <c r="E3" s="39" t="str">
        <f t="shared" si="1"/>
        <v>ALPHA(10)</v>
      </c>
      <c r="F3" s="8" t="s">
        <v>1557</v>
      </c>
      <c r="G3" s="3" t="s">
        <v>107</v>
      </c>
      <c r="H3" s="6"/>
    </row>
    <row r="4" spans="1:8" ht="102" x14ac:dyDescent="0.25">
      <c r="A4" s="26">
        <v>3</v>
      </c>
      <c r="B4" s="6" t="s">
        <v>133</v>
      </c>
      <c r="C4" s="39" t="str">
        <f>VLOOKUP(B4, DataDictionary_Element,2, FALSE)</f>
        <v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v>
      </c>
      <c r="D4" s="3"/>
      <c r="E4" s="39" t="str">
        <f t="shared" si="1"/>
        <v>INTEGER</v>
      </c>
      <c r="F4" s="6" t="s">
        <v>1615</v>
      </c>
      <c r="G4" s="3" t="s">
        <v>120</v>
      </c>
      <c r="H4" s="6"/>
    </row>
    <row r="5" spans="1:8" ht="25.5" x14ac:dyDescent="0.25">
      <c r="A5" s="26">
        <v>4</v>
      </c>
      <c r="B5" s="6" t="s">
        <v>150</v>
      </c>
      <c r="C5" s="39" t="str">
        <f t="shared" si="0"/>
        <v xml:space="preserve">Effective date of data.
</v>
      </c>
      <c r="D5" s="3" t="s">
        <v>146</v>
      </c>
      <c r="E5" s="39" t="str">
        <f t="shared" si="1"/>
        <v>DATE</v>
      </c>
      <c r="F5" s="6" t="s">
        <v>151</v>
      </c>
      <c r="G5" s="3" t="s">
        <v>107</v>
      </c>
      <c r="H5" s="6"/>
    </row>
    <row r="6" spans="1:8" ht="51" x14ac:dyDescent="0.25">
      <c r="A6" s="26">
        <v>5</v>
      </c>
      <c r="B6" s="6" t="s">
        <v>145</v>
      </c>
      <c r="C6" s="39" t="str">
        <f>VLOOKUP(B6, DataDictionary_Element,2, FALSE)</f>
        <v xml:space="preserve">CRD Number of the clearing member. Clearing Firm may be the same as the Submitting Organization and/or the Client Firm.
</v>
      </c>
      <c r="D6" s="3" t="s">
        <v>146</v>
      </c>
      <c r="E6" s="39" t="str">
        <f t="shared" si="1"/>
        <v>INTEGER</v>
      </c>
      <c r="F6" s="6"/>
      <c r="G6" s="3" t="s">
        <v>107</v>
      </c>
      <c r="H6" s="6"/>
    </row>
    <row r="7" spans="1:8" ht="51" x14ac:dyDescent="0.25">
      <c r="A7" s="26">
        <v>6</v>
      </c>
      <c r="B7" s="6" t="s">
        <v>147</v>
      </c>
      <c r="C7" s="39" t="str">
        <f t="shared" si="0"/>
        <v xml:space="preserve">CRD Number of introducing member or, if there are no introducing members, the CLEARING FIRM CRD NUMBER.
</v>
      </c>
      <c r="D7" s="3" t="s">
        <v>146</v>
      </c>
      <c r="E7" s="39" t="str">
        <f t="shared" si="1"/>
        <v>INTEGER</v>
      </c>
      <c r="F7" s="6"/>
      <c r="G7" s="3" t="s">
        <v>107</v>
      </c>
      <c r="H7" s="6"/>
    </row>
    <row r="8" spans="1:8" ht="51" x14ac:dyDescent="0.25">
      <c r="A8" s="26">
        <v>7</v>
      </c>
      <c r="B8" s="6" t="s">
        <v>148</v>
      </c>
      <c r="C8" s="39" t="str">
        <f t="shared" si="0"/>
        <v xml:space="preserve">Internal identifier of the introducing member or, if there are no introducing members, internal identifier or CRD Number of the Clearing Firm.
</v>
      </c>
      <c r="D8" s="3" t="s">
        <v>146</v>
      </c>
      <c r="E8" s="39" t="str">
        <f t="shared" si="1"/>
        <v>ALPHA(5)</v>
      </c>
      <c r="F8" s="6"/>
      <c r="G8" s="3" t="s">
        <v>107</v>
      </c>
      <c r="H8" s="6"/>
    </row>
    <row r="9" spans="1:8" s="1" customFormat="1" ht="76.5" x14ac:dyDescent="0.25">
      <c r="A9" s="26">
        <v>8</v>
      </c>
      <c r="B9" s="6" t="s">
        <v>166</v>
      </c>
      <c r="C9" s="39" t="str">
        <f>VLOOKUP(B9, DataDictionary_Element,2, FALSE)</f>
        <v xml:space="preserve">Unique identifier assigned to the security in the member's security master. If the internal unique identifier is the same as the CUSIP, provide the CUSIP. If the unique identifier is a system-generated number provide that value.
</v>
      </c>
      <c r="D9" s="3" t="s">
        <v>146</v>
      </c>
      <c r="E9" s="39" t="str">
        <f t="shared" si="1"/>
        <v>ALPHA(25)</v>
      </c>
      <c r="F9" s="6"/>
      <c r="G9" s="3" t="s">
        <v>107</v>
      </c>
      <c r="H9" s="6"/>
    </row>
    <row r="10" spans="1:8" s="1" customFormat="1" ht="38.25" x14ac:dyDescent="0.25">
      <c r="A10" s="26">
        <v>9</v>
      </c>
      <c r="B10" s="6" t="s">
        <v>204</v>
      </c>
      <c r="C10" s="39" t="str">
        <f t="shared" si="0"/>
        <v xml:space="preserve">The market price of the security as of close of business.
</v>
      </c>
      <c r="D10" s="3"/>
      <c r="E10" s="39" t="str">
        <f t="shared" si="1"/>
        <v>DECIMAL</v>
      </c>
      <c r="F10" s="6"/>
      <c r="G10" s="3" t="s">
        <v>107</v>
      </c>
      <c r="H10" s="6"/>
    </row>
    <row r="11" spans="1:8" s="1" customFormat="1" ht="102" x14ac:dyDescent="0.25">
      <c r="A11" s="26">
        <v>10</v>
      </c>
      <c r="B11" s="6" t="s">
        <v>234</v>
      </c>
      <c r="C11" s="39" t="str">
        <f>VLOOKUP(B11, DataDictionary_Element,2, FALSE)</f>
        <v xml:space="preserve">Indicates how the pricing for this security was derived. 
</v>
      </c>
      <c r="D11" s="3"/>
      <c r="E11" s="39" t="str">
        <f t="shared" si="1"/>
        <v>ALPHA(1)</v>
      </c>
      <c r="F11" s="6" t="s">
        <v>1672</v>
      </c>
      <c r="G11" s="3" t="s">
        <v>107</v>
      </c>
      <c r="H11" s="6"/>
    </row>
    <row r="12" spans="1:8" s="1" customFormat="1" ht="34.5" customHeight="1" x14ac:dyDescent="0.25">
      <c r="A12" s="26">
        <v>11</v>
      </c>
      <c r="B12" s="6" t="s">
        <v>170</v>
      </c>
      <c r="C12" s="39" t="str">
        <f t="shared" si="0"/>
        <v>Code to identify the type of currency used in the transaction.</v>
      </c>
      <c r="D12" s="3"/>
      <c r="E12" s="39" t="str">
        <f t="shared" si="1"/>
        <v>ALPHA(3)</v>
      </c>
      <c r="F12" s="6" t="s">
        <v>174</v>
      </c>
      <c r="G12" s="3" t="s">
        <v>107</v>
      </c>
      <c r="H12" s="6"/>
    </row>
    <row r="13" spans="1:8" s="1" customFormat="1" ht="51" x14ac:dyDescent="0.25">
      <c r="A13" s="26">
        <v>12</v>
      </c>
      <c r="B13" s="6" t="s">
        <v>173</v>
      </c>
      <c r="C13" s="39" t="str">
        <f t="shared" si="0"/>
        <v xml:space="preserve">The rate at which the currency was converted to USD.
</v>
      </c>
      <c r="D13" s="3"/>
      <c r="E13" s="39" t="str">
        <f t="shared" si="1"/>
        <v>DECIMAL</v>
      </c>
      <c r="F13" s="6" t="s">
        <v>2028</v>
      </c>
      <c r="G13" s="3" t="s">
        <v>107</v>
      </c>
      <c r="H13" s="6"/>
    </row>
    <row r="14" spans="1:8" s="1" customFormat="1" ht="102" x14ac:dyDescent="0.25">
      <c r="A14" s="26">
        <v>13</v>
      </c>
      <c r="B14" s="6" t="s">
        <v>1483</v>
      </c>
      <c r="C14" s="39" t="str">
        <f t="shared" si="0"/>
        <v xml:space="preserve">The multiplier used to determine the outstanding market value of the position where the product of the quantity, valuation multiplier and  market price  will equal the market value. This element may include, for example, size of an options contract, the factor or multiplier applied to fixed income products.
</v>
      </c>
      <c r="D14" s="3"/>
      <c r="E14" s="39" t="str">
        <f t="shared" si="1"/>
        <v>DECIMAL</v>
      </c>
      <c r="F14" s="6" t="s">
        <v>174</v>
      </c>
      <c r="G14" s="3" t="s">
        <v>107</v>
      </c>
      <c r="H14" s="6"/>
    </row>
    <row r="15" spans="1:8" s="1" customFormat="1" ht="63.75" x14ac:dyDescent="0.25">
      <c r="A15" s="26">
        <v>14</v>
      </c>
      <c r="B15" s="11" t="s">
        <v>1564</v>
      </c>
      <c r="C15" s="39" t="str">
        <f t="shared" si="0"/>
        <v xml:space="preserve">The sum of all long positions for the security across all accounts on settlement date. This element shall include only settled positions. This element may contain fractional quantities.
</v>
      </c>
      <c r="D15" s="3"/>
      <c r="E15" s="39" t="str">
        <f t="shared" si="1"/>
        <v>DECIMAL</v>
      </c>
      <c r="F15" s="6" t="s">
        <v>1916</v>
      </c>
      <c r="G15" s="3" t="s">
        <v>107</v>
      </c>
      <c r="H15" s="6"/>
    </row>
    <row r="16" spans="1:8" s="1" customFormat="1" ht="63.75" x14ac:dyDescent="0.25">
      <c r="A16" s="26">
        <v>15</v>
      </c>
      <c r="B16" s="11" t="s">
        <v>1565</v>
      </c>
      <c r="C16" s="39" t="str">
        <f t="shared" si="0"/>
        <v xml:space="preserve">The sum of all short positions for the security across all accounts on settlement date. This element shall include only settled positions. This element may contain fractional quantities.
</v>
      </c>
      <c r="D16" s="3"/>
      <c r="E16" s="39" t="str">
        <f t="shared" si="1"/>
        <v>DECIMAL</v>
      </c>
      <c r="F16" s="6" t="s">
        <v>1916</v>
      </c>
      <c r="G16" s="3" t="s">
        <v>107</v>
      </c>
      <c r="H16" s="6"/>
    </row>
    <row r="17" spans="1:8" s="1" customFormat="1" ht="102" x14ac:dyDescent="0.25">
      <c r="A17" s="26">
        <v>16</v>
      </c>
      <c r="B17" s="6" t="s">
        <v>1568</v>
      </c>
      <c r="C17" s="39" t="str">
        <f t="shared" si="0"/>
        <v xml:space="preserve">The total long market value of the security, expressed in USD equivalent, across all accounts on settlement date. This element shall include only settled positions.
</v>
      </c>
      <c r="D17" s="3"/>
      <c r="E17" s="39" t="str">
        <f t="shared" si="1"/>
        <v>DECIMAL</v>
      </c>
      <c r="F17" s="6" t="s">
        <v>1966</v>
      </c>
      <c r="G17" s="3" t="s">
        <v>107</v>
      </c>
      <c r="H17" s="6"/>
    </row>
    <row r="18" spans="1:8" s="1" customFormat="1" ht="102" x14ac:dyDescent="0.25">
      <c r="A18" s="26">
        <v>17</v>
      </c>
      <c r="B18" s="6" t="s">
        <v>1569</v>
      </c>
      <c r="C18" s="39" t="str">
        <f t="shared" si="0"/>
        <v xml:space="preserve">The total short market value of the security, expressed in USD equivalent, across all accounts on settlement date. This element shall include only settled positions.
</v>
      </c>
      <c r="D18" s="3"/>
      <c r="E18" s="39" t="str">
        <f t="shared" si="1"/>
        <v>DECIMAL</v>
      </c>
      <c r="F18" s="6" t="s">
        <v>1967</v>
      </c>
      <c r="G18" s="3" t="s">
        <v>107</v>
      </c>
      <c r="H18" s="6"/>
    </row>
    <row r="19" spans="1:8" s="1" customFormat="1" ht="63.75" x14ac:dyDescent="0.25">
      <c r="A19" s="26">
        <v>18</v>
      </c>
      <c r="B19" s="11" t="s">
        <v>1566</v>
      </c>
      <c r="C19" s="39" t="str">
        <f>VLOOKUP(B19, DataDictionary_Element,2, FALSE)</f>
        <v xml:space="preserve">The sum of all long positions for the security across all accounts on trade date. This element shall include positions traded but not yet settled. This element may contain fractional quantities.
</v>
      </c>
      <c r="D19" s="3"/>
      <c r="E19" s="39" t="str">
        <f>VLOOKUP(B19, DataDictionary_Element,3, FALSE)</f>
        <v>DECIMAL</v>
      </c>
      <c r="F19" s="6" t="s">
        <v>1916</v>
      </c>
      <c r="G19" s="3" t="s">
        <v>107</v>
      </c>
      <c r="H19" s="6"/>
    </row>
    <row r="20" spans="1:8" s="1" customFormat="1" ht="63.75" x14ac:dyDescent="0.25">
      <c r="A20" s="26">
        <v>19</v>
      </c>
      <c r="B20" s="6" t="s">
        <v>1567</v>
      </c>
      <c r="C20" s="39" t="str">
        <f>VLOOKUP(B20, DataDictionary_Element,2, FALSE)</f>
        <v xml:space="preserve">The sum of all short positions for the security across all accounts on trade date. This element shall include positions traded but not yet settled. This element may contain fractional quantities.
</v>
      </c>
      <c r="D20" s="3"/>
      <c r="E20" s="39" t="str">
        <f>VLOOKUP(B20, DataDictionary_Element,3, FALSE)</f>
        <v>DECIMAL</v>
      </c>
      <c r="F20" s="6" t="s">
        <v>1916</v>
      </c>
      <c r="G20" s="3" t="s">
        <v>107</v>
      </c>
      <c r="H20" s="6"/>
    </row>
    <row r="21" spans="1:8" s="1" customFormat="1" ht="102" x14ac:dyDescent="0.25">
      <c r="A21" s="26">
        <v>20</v>
      </c>
      <c r="B21" s="6" t="s">
        <v>1570</v>
      </c>
      <c r="C21" s="39" t="str">
        <f t="shared" si="0"/>
        <v xml:space="preserve">The total long market value of the security, expressed in USD equivalent, across all accounts on settlement date. This element shall include positions traded but not yet settled.
</v>
      </c>
      <c r="D21" s="3"/>
      <c r="E21" s="39" t="str">
        <f t="shared" si="1"/>
        <v>DECIMAL</v>
      </c>
      <c r="F21" s="6" t="s">
        <v>1968</v>
      </c>
      <c r="G21" s="3" t="s">
        <v>107</v>
      </c>
      <c r="H21" s="6"/>
    </row>
    <row r="22" spans="1:8" s="1" customFormat="1" ht="102" x14ac:dyDescent="0.25">
      <c r="A22" s="26">
        <v>21</v>
      </c>
      <c r="B22" s="6" t="s">
        <v>1571</v>
      </c>
      <c r="C22" s="39" t="str">
        <f t="shared" si="0"/>
        <v xml:space="preserve">The total short market value of the security, expressed in USD equivalent, across all accounts on settlement date. This element shall include positions traded but not yet settled.
</v>
      </c>
      <c r="D22" s="3"/>
      <c r="E22" s="39" t="str">
        <f t="shared" si="1"/>
        <v>DECIMAL</v>
      </c>
      <c r="F22" s="6" t="s">
        <v>1969</v>
      </c>
      <c r="G22" s="3" t="s">
        <v>107</v>
      </c>
      <c r="H22" s="6"/>
    </row>
    <row r="23" spans="1:8" s="1" customFormat="1" ht="89.25" x14ac:dyDescent="0.25">
      <c r="A23" s="26">
        <v>22</v>
      </c>
      <c r="B23" s="6" t="s">
        <v>1572</v>
      </c>
      <c r="C23" s="39" t="str">
        <f t="shared" si="0"/>
        <v xml:space="preserve">The number of shares required to be segregated across all accounts holding this security, pursuant to SEA Rule 15c3-3 (i.e., segregation instructions for fully paid and excess margin securities). This element may contain fractional quantities.
</v>
      </c>
      <c r="D23" s="3"/>
      <c r="E23" s="39" t="str">
        <f t="shared" si="1"/>
        <v>DECIMAL</v>
      </c>
      <c r="F23" s="6" t="s">
        <v>1916</v>
      </c>
      <c r="G23" s="3" t="s">
        <v>107</v>
      </c>
      <c r="H23" s="6"/>
    </row>
  </sheetData>
  <autoFilter ref="A1:H23"/>
  <conditionalFormatting sqref="A2:F2 A5 A8 E17:E18 B17:D20 E19:F20 G17:H20 B15:H16 A11:A23">
    <cfRule type="expression" dxfId="253" priority="34">
      <formula>MOD( ROW(),2)=1</formula>
    </cfRule>
  </conditionalFormatting>
  <conditionalFormatting sqref="D5 E5:F8 A3:F4 D7:D8 E9:E13 B5:C8 A6:A7 A9:A10 E21:E23">
    <cfRule type="expression" dxfId="252" priority="33">
      <formula>MOD( ROW(),2)=1</formula>
    </cfRule>
  </conditionalFormatting>
  <conditionalFormatting sqref="D6">
    <cfRule type="expression" dxfId="251" priority="32">
      <formula>MOD( ROW(),2)=1</formula>
    </cfRule>
  </conditionalFormatting>
  <conditionalFormatting sqref="H2">
    <cfRule type="expression" dxfId="250" priority="31">
      <formula>MOD( ROW(),2)=1</formula>
    </cfRule>
  </conditionalFormatting>
  <conditionalFormatting sqref="H3:H6 H8">
    <cfRule type="expression" dxfId="249" priority="30">
      <formula>MOD( ROW(),2)=1</formula>
    </cfRule>
  </conditionalFormatting>
  <conditionalFormatting sqref="H7">
    <cfRule type="expression" dxfId="248" priority="29">
      <formula>MOD( ROW(),2)=1</formula>
    </cfRule>
  </conditionalFormatting>
  <conditionalFormatting sqref="G2:G8">
    <cfRule type="expression" dxfId="247" priority="28">
      <formula>MOD( ROW(),2)=1</formula>
    </cfRule>
  </conditionalFormatting>
  <conditionalFormatting sqref="F9:F10 B9:D13 B21:D23">
    <cfRule type="expression" dxfId="246" priority="24">
      <formula>MOD( ROW(),2)=1</formula>
    </cfRule>
  </conditionalFormatting>
  <conditionalFormatting sqref="H9:H13 H21:H23">
    <cfRule type="expression" dxfId="245" priority="23">
      <formula>MOD( ROW(),2)=1</formula>
    </cfRule>
  </conditionalFormatting>
  <conditionalFormatting sqref="G9:G13 G21:G23">
    <cfRule type="expression" dxfId="244" priority="22">
      <formula>MOD( ROW(),2)=1</formula>
    </cfRule>
  </conditionalFormatting>
  <conditionalFormatting sqref="F12">
    <cfRule type="expression" dxfId="243" priority="17">
      <formula>MOD( ROW(),2)=1</formula>
    </cfRule>
  </conditionalFormatting>
  <conditionalFormatting sqref="F18">
    <cfRule type="expression" dxfId="242" priority="14">
      <formula>MOD( ROW(),2)=1</formula>
    </cfRule>
  </conditionalFormatting>
  <conditionalFormatting sqref="F17">
    <cfRule type="expression" dxfId="241" priority="15">
      <formula>MOD( ROW(),2)=1</formula>
    </cfRule>
  </conditionalFormatting>
  <conditionalFormatting sqref="F21">
    <cfRule type="expression" dxfId="240" priority="13">
      <formula>MOD( ROW(),2)=1</formula>
    </cfRule>
  </conditionalFormatting>
  <conditionalFormatting sqref="F22">
    <cfRule type="expression" dxfId="239" priority="12">
      <formula>MOD( ROW(),2)=1</formula>
    </cfRule>
  </conditionalFormatting>
  <conditionalFormatting sqref="F23">
    <cfRule type="expression" dxfId="238" priority="11">
      <formula>MOD( ROW(),2)=1</formula>
    </cfRule>
  </conditionalFormatting>
  <conditionalFormatting sqref="B14:F14">
    <cfRule type="expression" dxfId="237" priority="10">
      <formula>MOD( ROW(),2)=1</formula>
    </cfRule>
  </conditionalFormatting>
  <conditionalFormatting sqref="H14">
    <cfRule type="expression" dxfId="236" priority="6">
      <formula>MOD( ROW(),2)=1</formula>
    </cfRule>
  </conditionalFormatting>
  <conditionalFormatting sqref="G14">
    <cfRule type="expression" dxfId="235" priority="5">
      <formula>MOD( ROW(),2)=1</formula>
    </cfRule>
  </conditionalFormatting>
  <conditionalFormatting sqref="F13">
    <cfRule type="expression" dxfId="234" priority="3">
      <formula>MOD( ROW(),2)=1</formula>
    </cfRule>
  </conditionalFormatting>
  <conditionalFormatting sqref="F11">
    <cfRule type="expression" dxfId="233" priority="2">
      <formula>MOD( ROW(),2)=1</formula>
    </cfRule>
  </conditionalFormatting>
  <pageMargins left="0.45" right="0.45" top="0.75" bottom="0.5" header="0.25" footer="0.3"/>
  <pageSetup scale="80" fitToWidth="0" fitToHeight="0" orientation="landscape" r:id="rId1"/>
  <headerFooter>
    <oddHeader>&amp;C&amp;F
&amp;A</oddHeader>
    <oddFooter>&amp;L© 2014 FINRA. All rights reserved. &amp;C10/1/2014&amp;RPage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4" tint="0.59999389629810485"/>
  </sheetPr>
  <dimension ref="A1:H13"/>
  <sheetViews>
    <sheetView workbookViewId="0">
      <pane ySplit="1" topLeftCell="A2" activePane="bottomLeft" state="frozen"/>
      <selection pane="bottomLeft"/>
    </sheetView>
  </sheetViews>
  <sheetFormatPr defaultRowHeight="15" x14ac:dyDescent="0.25"/>
  <cols>
    <col min="1" max="1" width="8.5703125" bestFit="1" customWidth="1"/>
    <col min="2" max="2" width="16.140625" customWidth="1"/>
    <col min="3" max="3" width="44.42578125" customWidth="1"/>
    <col min="4" max="4" width="7.140625" bestFit="1" customWidth="1"/>
    <col min="5" max="5" width="10" customWidth="1"/>
    <col min="6" max="6" width="35.140625" customWidth="1"/>
    <col min="7" max="7" width="9.85546875" bestFit="1" customWidth="1"/>
    <col min="8" max="8" width="16" customWidth="1"/>
  </cols>
  <sheetData>
    <row r="1" spans="1:8" ht="90" thickBot="1" x14ac:dyDescent="0.3">
      <c r="A1" s="5" t="s">
        <v>99</v>
      </c>
      <c r="B1" s="5" t="s">
        <v>100</v>
      </c>
      <c r="C1" s="5" t="s">
        <v>1464</v>
      </c>
      <c r="D1" s="5" t="s">
        <v>90</v>
      </c>
      <c r="E1" s="5" t="s">
        <v>1465</v>
      </c>
      <c r="F1" s="5" t="s">
        <v>103</v>
      </c>
      <c r="G1" s="5" t="s">
        <v>104</v>
      </c>
      <c r="H1" s="5" t="s">
        <v>1498</v>
      </c>
    </row>
    <row r="2" spans="1:8" ht="64.5" thickTop="1" x14ac:dyDescent="0.25">
      <c r="A2" s="26">
        <v>1</v>
      </c>
      <c r="B2" s="6" t="s">
        <v>1463</v>
      </c>
      <c r="C2" s="39" t="str">
        <f t="shared" ref="C2:C13" si="0">VLOOKUP(B2, DataDictionary_Element,2, FALSE)</f>
        <v xml:space="preserve">Action to be taken by FINRA on the specified record.
</v>
      </c>
      <c r="D2" s="3"/>
      <c r="E2" s="39" t="str">
        <f t="shared" ref="E2:E13" si="1">VLOOKUP(B2, DataDictionary_Element,3, FALSE)</f>
        <v>ALPHA(1)</v>
      </c>
      <c r="F2" s="6" t="s">
        <v>139</v>
      </c>
      <c r="G2" s="3" t="s">
        <v>107</v>
      </c>
      <c r="H2" s="6"/>
    </row>
    <row r="3" spans="1:8" ht="38.25" x14ac:dyDescent="0.25">
      <c r="A3" s="26">
        <v>2</v>
      </c>
      <c r="B3" s="6" t="s">
        <v>108</v>
      </c>
      <c r="C3" s="39" t="str">
        <f t="shared" si="0"/>
        <v xml:space="preserve">CARDS Record Type.
</v>
      </c>
      <c r="D3" s="3"/>
      <c r="E3" s="39" t="str">
        <f t="shared" si="1"/>
        <v>ALPHA(10)</v>
      </c>
      <c r="F3" s="8" t="s">
        <v>1877</v>
      </c>
      <c r="G3" s="3" t="s">
        <v>107</v>
      </c>
      <c r="H3" s="6"/>
    </row>
    <row r="4" spans="1:8" ht="102" x14ac:dyDescent="0.25">
      <c r="A4" s="26">
        <v>3</v>
      </c>
      <c r="B4" s="6" t="s">
        <v>133</v>
      </c>
      <c r="C4" s="39" t="str">
        <f>VLOOKUP(B4, DataDictionary_Element,2, FALSE)</f>
        <v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v>
      </c>
      <c r="D4" s="3"/>
      <c r="E4" s="39" t="str">
        <f t="shared" si="1"/>
        <v>INTEGER</v>
      </c>
      <c r="F4" s="6" t="s">
        <v>1615</v>
      </c>
      <c r="G4" s="3" t="s">
        <v>120</v>
      </c>
      <c r="H4" s="6"/>
    </row>
    <row r="5" spans="1:8" ht="25.5" x14ac:dyDescent="0.25">
      <c r="A5" s="26">
        <v>4</v>
      </c>
      <c r="B5" s="6" t="s">
        <v>150</v>
      </c>
      <c r="C5" s="39" t="str">
        <f t="shared" si="0"/>
        <v xml:space="preserve">Effective date of data.
</v>
      </c>
      <c r="D5" s="3" t="s">
        <v>146</v>
      </c>
      <c r="E5" s="39" t="str">
        <f t="shared" si="1"/>
        <v>DATE</v>
      </c>
      <c r="F5" s="6" t="s">
        <v>151</v>
      </c>
      <c r="G5" s="3" t="s">
        <v>107</v>
      </c>
      <c r="H5" s="6"/>
    </row>
    <row r="6" spans="1:8" ht="51" x14ac:dyDescent="0.25">
      <c r="A6" s="26">
        <v>5</v>
      </c>
      <c r="B6" s="6" t="s">
        <v>145</v>
      </c>
      <c r="C6" s="39" t="str">
        <f>VLOOKUP(B6, DataDictionary_Element,2, FALSE)</f>
        <v xml:space="preserve">CRD Number of the clearing member. Clearing Firm may be the same as the Submitting Organization and/or the Client Firm.
</v>
      </c>
      <c r="D6" s="3" t="s">
        <v>146</v>
      </c>
      <c r="E6" s="39" t="str">
        <f t="shared" si="1"/>
        <v>INTEGER</v>
      </c>
      <c r="F6" s="6"/>
      <c r="G6" s="3" t="s">
        <v>107</v>
      </c>
      <c r="H6" s="6"/>
    </row>
    <row r="7" spans="1:8" ht="51" x14ac:dyDescent="0.25">
      <c r="A7" s="26">
        <v>6</v>
      </c>
      <c r="B7" s="6" t="s">
        <v>147</v>
      </c>
      <c r="C7" s="39" t="str">
        <f t="shared" si="0"/>
        <v xml:space="preserve">CRD Number of introducing member or, if there are no introducing members, the CLEARING FIRM CRD NUMBER.
</v>
      </c>
      <c r="D7" s="3" t="s">
        <v>146</v>
      </c>
      <c r="E7" s="39" t="str">
        <f t="shared" si="1"/>
        <v>INTEGER</v>
      </c>
      <c r="F7" s="6"/>
      <c r="G7" s="3" t="s">
        <v>107</v>
      </c>
      <c r="H7" s="6"/>
    </row>
    <row r="8" spans="1:8" ht="51" x14ac:dyDescent="0.25">
      <c r="A8" s="26">
        <v>7</v>
      </c>
      <c r="B8" s="6" t="s">
        <v>148</v>
      </c>
      <c r="C8" s="39" t="str">
        <f t="shared" si="0"/>
        <v xml:space="preserve">Internal identifier of the introducing member or, if there are no introducing members, internal identifier or CRD Number of the Clearing Firm.
</v>
      </c>
      <c r="D8" s="3" t="s">
        <v>146</v>
      </c>
      <c r="E8" s="39" t="str">
        <f t="shared" si="1"/>
        <v>ALPHA(5)</v>
      </c>
      <c r="F8" s="6"/>
      <c r="G8" s="3" t="s">
        <v>107</v>
      </c>
      <c r="H8" s="6"/>
    </row>
    <row r="9" spans="1:8" s="1" customFormat="1" ht="63.75" x14ac:dyDescent="0.25">
      <c r="A9" s="26">
        <v>8</v>
      </c>
      <c r="B9" s="6" t="s">
        <v>229</v>
      </c>
      <c r="C9" s="39" t="str">
        <f t="shared" si="0"/>
        <v xml:space="preserve">The member's unique identifier for the allocation category, used in its Reserve Formula Allocation. 
</v>
      </c>
      <c r="D9" s="3" t="s">
        <v>146</v>
      </c>
      <c r="E9" s="39" t="str">
        <f t="shared" si="1"/>
        <v>ALPHA(50)</v>
      </c>
      <c r="F9" s="6" t="s">
        <v>1878</v>
      </c>
      <c r="G9" s="3" t="s">
        <v>107</v>
      </c>
      <c r="H9" s="6"/>
    </row>
    <row r="10" spans="1:8" s="1" customFormat="1" ht="63.75" x14ac:dyDescent="0.25">
      <c r="A10" s="26">
        <v>9</v>
      </c>
      <c r="B10" s="11" t="s">
        <v>1630</v>
      </c>
      <c r="C10" s="39" t="str">
        <f>VLOOKUP(B10, DataDictionary_Element,2, FALSE)</f>
        <v xml:space="preserve">The sum of long quantity on settlement date, aggregated across all securities and accounts, assigned to this allocation code.
</v>
      </c>
      <c r="D10" s="3"/>
      <c r="E10" s="39" t="str">
        <f t="shared" si="1"/>
        <v>DECIMAL</v>
      </c>
      <c r="F10" s="6" t="s">
        <v>1970</v>
      </c>
      <c r="G10" s="3" t="s">
        <v>107</v>
      </c>
      <c r="H10" s="6"/>
    </row>
    <row r="11" spans="1:8" s="1" customFormat="1" ht="63.75" x14ac:dyDescent="0.25">
      <c r="A11" s="26">
        <v>10</v>
      </c>
      <c r="B11" s="11" t="s">
        <v>1631</v>
      </c>
      <c r="C11" s="39" t="str">
        <f t="shared" si="0"/>
        <v xml:space="preserve">The sum of short quantity on settlement date, aggregated across all securities and accounts, assigned to this allocation code.
</v>
      </c>
      <c r="D11" s="3"/>
      <c r="E11" s="39" t="str">
        <f t="shared" si="1"/>
        <v>DECIMAL</v>
      </c>
      <c r="F11" s="6" t="s">
        <v>1970</v>
      </c>
      <c r="G11" s="3" t="s">
        <v>107</v>
      </c>
      <c r="H11" s="6"/>
    </row>
    <row r="12" spans="1:8" s="1" customFormat="1" ht="76.5" x14ac:dyDescent="0.25">
      <c r="A12" s="26">
        <v>11</v>
      </c>
      <c r="B12" s="6" t="s">
        <v>1632</v>
      </c>
      <c r="C12" s="39" t="str">
        <f t="shared" si="0"/>
        <v xml:space="preserve">The sum of long market value on settlement date, aggregated across all securities and accounts, assigned to this allocation code.
</v>
      </c>
      <c r="D12" s="3"/>
      <c r="E12" s="39" t="str">
        <f t="shared" si="1"/>
        <v>DECIMAL</v>
      </c>
      <c r="F12" s="6" t="s">
        <v>2061</v>
      </c>
      <c r="G12" s="3" t="s">
        <v>107</v>
      </c>
      <c r="H12" s="6"/>
    </row>
    <row r="13" spans="1:8" s="1" customFormat="1" ht="76.5" x14ac:dyDescent="0.25">
      <c r="A13" s="26">
        <v>12</v>
      </c>
      <c r="B13" s="6" t="s">
        <v>1633</v>
      </c>
      <c r="C13" s="39" t="str">
        <f t="shared" si="0"/>
        <v xml:space="preserve">The sum of short market value on settlement date, aggregated across all securities and accounts, assigned to this allocation code.
</v>
      </c>
      <c r="D13" s="3"/>
      <c r="E13" s="39" t="str">
        <f t="shared" si="1"/>
        <v>DECIMAL</v>
      </c>
      <c r="F13" s="6" t="s">
        <v>2061</v>
      </c>
      <c r="G13" s="3" t="s">
        <v>107</v>
      </c>
      <c r="H13" s="6"/>
    </row>
  </sheetData>
  <autoFilter ref="A1:H13"/>
  <conditionalFormatting sqref="A2:F2 E9:E13 F9:H10">
    <cfRule type="expression" dxfId="232" priority="33">
      <formula>MOD( ROW(),2)=1</formula>
    </cfRule>
  </conditionalFormatting>
  <conditionalFormatting sqref="D5 C3:F4 D7:D8 A3:B8 E5:F8 A10 A12 C5:C13">
    <cfRule type="expression" dxfId="231" priority="32">
      <formula>MOD( ROW(),2)=1</formula>
    </cfRule>
  </conditionalFormatting>
  <conditionalFormatting sqref="D6">
    <cfRule type="expression" dxfId="230" priority="31">
      <formula>MOD( ROW(),2)=1</formula>
    </cfRule>
  </conditionalFormatting>
  <conditionalFormatting sqref="H2">
    <cfRule type="expression" dxfId="229" priority="30">
      <formula>MOD( ROW(),2)=1</formula>
    </cfRule>
  </conditionalFormatting>
  <conditionalFormatting sqref="H3:H6 H8">
    <cfRule type="expression" dxfId="228" priority="29">
      <formula>MOD( ROW(),2)=1</formula>
    </cfRule>
  </conditionalFormatting>
  <conditionalFormatting sqref="H7">
    <cfRule type="expression" dxfId="227" priority="28">
      <formula>MOD( ROW(),2)=1</formula>
    </cfRule>
  </conditionalFormatting>
  <conditionalFormatting sqref="G2:G8">
    <cfRule type="expression" dxfId="226" priority="27">
      <formula>MOD( ROW(),2)=1</formula>
    </cfRule>
  </conditionalFormatting>
  <conditionalFormatting sqref="A9:B9 D9:D10 A11 A13">
    <cfRule type="expression" dxfId="225" priority="24">
      <formula>MOD( ROW(),2)=1</formula>
    </cfRule>
  </conditionalFormatting>
  <conditionalFormatting sqref="D11:D13">
    <cfRule type="expression" dxfId="224" priority="17">
      <formula>MOD( ROW(),2)=1</formula>
    </cfRule>
  </conditionalFormatting>
  <conditionalFormatting sqref="H11:H13">
    <cfRule type="expression" dxfId="223" priority="16">
      <formula>MOD( ROW(),2)=1</formula>
    </cfRule>
  </conditionalFormatting>
  <conditionalFormatting sqref="G11:G13">
    <cfRule type="expression" dxfId="222" priority="15">
      <formula>MOD( ROW(),2)=1</formula>
    </cfRule>
  </conditionalFormatting>
  <conditionalFormatting sqref="B10:B11">
    <cfRule type="expression" dxfId="221" priority="11">
      <formula>MOD( ROW(),2)=1</formula>
    </cfRule>
  </conditionalFormatting>
  <conditionalFormatting sqref="B12:B13">
    <cfRule type="expression" dxfId="220" priority="10">
      <formula>MOD( ROW(),2)=1</formula>
    </cfRule>
  </conditionalFormatting>
  <conditionalFormatting sqref="F11">
    <cfRule type="expression" dxfId="219" priority="3">
      <formula>MOD( ROW(),2)=1</formula>
    </cfRule>
  </conditionalFormatting>
  <conditionalFormatting sqref="F12">
    <cfRule type="expression" dxfId="218" priority="2">
      <formula>MOD( ROW(),2)=1</formula>
    </cfRule>
  </conditionalFormatting>
  <conditionalFormatting sqref="F13">
    <cfRule type="expression" dxfId="217" priority="1">
      <formula>MOD( ROW(),2)=1</formula>
    </cfRule>
  </conditionalFormatting>
  <pageMargins left="0.45" right="0.45" top="0.75" bottom="0.5" header="0.25" footer="0.3"/>
  <pageSetup scale="80" fitToWidth="0" fitToHeight="0" orientation="landscape" r:id="rId1"/>
  <headerFooter>
    <oddHeader>&amp;C&amp;F
&amp;A</oddHeader>
    <oddFooter>&amp;L© 2014 FINRA. All rights reserved. &amp;C10/1/2014&amp;RPage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59999389629810485"/>
  </sheetPr>
  <dimension ref="A1:H19"/>
  <sheetViews>
    <sheetView workbookViewId="0">
      <pane ySplit="1" topLeftCell="A2" activePane="bottomLeft" state="frozen"/>
      <selection pane="bottomLeft"/>
    </sheetView>
  </sheetViews>
  <sheetFormatPr defaultRowHeight="15" x14ac:dyDescent="0.25"/>
  <cols>
    <col min="1" max="1" width="8.5703125" bestFit="1" customWidth="1"/>
    <col min="2" max="2" width="17.85546875" customWidth="1"/>
    <col min="3" max="3" width="40.85546875" customWidth="1"/>
    <col min="4" max="4" width="7.140625" bestFit="1" customWidth="1"/>
    <col min="5" max="5" width="10.85546875" customWidth="1"/>
    <col min="6" max="6" width="36.5703125" customWidth="1"/>
    <col min="7" max="7" width="9.85546875" bestFit="1" customWidth="1"/>
    <col min="8" max="8" width="27.42578125" customWidth="1"/>
  </cols>
  <sheetData>
    <row r="1" spans="1:8" ht="90" thickBot="1" x14ac:dyDescent="0.3">
      <c r="A1" s="5" t="s">
        <v>99</v>
      </c>
      <c r="B1" s="5" t="s">
        <v>100</v>
      </c>
      <c r="C1" s="5" t="s">
        <v>1464</v>
      </c>
      <c r="D1" s="5" t="s">
        <v>90</v>
      </c>
      <c r="E1" s="5" t="s">
        <v>1465</v>
      </c>
      <c r="F1" s="5" t="s">
        <v>103</v>
      </c>
      <c r="G1" s="5" t="s">
        <v>104</v>
      </c>
      <c r="H1" s="5" t="s">
        <v>1498</v>
      </c>
    </row>
    <row r="2" spans="1:8" ht="64.5" thickTop="1" x14ac:dyDescent="0.25">
      <c r="A2" s="26">
        <v>1</v>
      </c>
      <c r="B2" s="6" t="s">
        <v>1463</v>
      </c>
      <c r="C2" s="39" t="str">
        <f t="shared" ref="C2:C10" si="0">VLOOKUP(B2, DataDictionary_Element,2, FALSE)</f>
        <v xml:space="preserve">Action to be taken by FINRA on the specified record.
</v>
      </c>
      <c r="D2" s="3"/>
      <c r="E2" s="39" t="str">
        <f t="shared" ref="E2:E19" si="1">VLOOKUP(B2, DataDictionary_Element,3, FALSE)</f>
        <v>ALPHA(1)</v>
      </c>
      <c r="F2" s="6" t="s">
        <v>139</v>
      </c>
      <c r="G2" s="3" t="s">
        <v>107</v>
      </c>
      <c r="H2" s="6"/>
    </row>
    <row r="3" spans="1:8" ht="38.25" x14ac:dyDescent="0.25">
      <c r="A3" s="26">
        <v>2</v>
      </c>
      <c r="B3" s="6" t="s">
        <v>108</v>
      </c>
      <c r="C3" s="39" t="str">
        <f t="shared" si="0"/>
        <v xml:space="preserve">CARDS Record Type.
</v>
      </c>
      <c r="D3" s="3"/>
      <c r="E3" s="39" t="str">
        <f t="shared" si="1"/>
        <v>ALPHA(10)</v>
      </c>
      <c r="F3" s="8" t="s">
        <v>1880</v>
      </c>
      <c r="G3" s="3" t="s">
        <v>107</v>
      </c>
      <c r="H3" s="6" t="s">
        <v>1551</v>
      </c>
    </row>
    <row r="4" spans="1:8" ht="102" x14ac:dyDescent="0.25">
      <c r="A4" s="26">
        <v>3</v>
      </c>
      <c r="B4" s="6" t="s">
        <v>133</v>
      </c>
      <c r="C4" s="39" t="str">
        <f>VLOOKUP(B4, DataDictionary_Element,2, FALSE)</f>
        <v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v>
      </c>
      <c r="D4" s="3"/>
      <c r="E4" s="39" t="str">
        <f t="shared" si="1"/>
        <v>INTEGER</v>
      </c>
      <c r="F4" s="6" t="s">
        <v>1615</v>
      </c>
      <c r="G4" s="3" t="s">
        <v>120</v>
      </c>
      <c r="H4" s="6"/>
    </row>
    <row r="5" spans="1:8" ht="25.5" x14ac:dyDescent="0.25">
      <c r="A5" s="26">
        <v>4</v>
      </c>
      <c r="B5" s="6" t="s">
        <v>150</v>
      </c>
      <c r="C5" s="39" t="str">
        <f t="shared" si="0"/>
        <v xml:space="preserve">Effective date of data.
</v>
      </c>
      <c r="D5" s="3" t="s">
        <v>146</v>
      </c>
      <c r="E5" s="39" t="str">
        <f t="shared" si="1"/>
        <v>DATE</v>
      </c>
      <c r="F5" s="6" t="s">
        <v>194</v>
      </c>
      <c r="G5" s="3" t="s">
        <v>107</v>
      </c>
      <c r="H5" s="6"/>
    </row>
    <row r="6" spans="1:8" ht="51" x14ac:dyDescent="0.25">
      <c r="A6" s="26">
        <v>5</v>
      </c>
      <c r="B6" s="6" t="s">
        <v>145</v>
      </c>
      <c r="C6" s="39" t="str">
        <f>VLOOKUP(B6, DataDictionary_Element,2, FALSE)</f>
        <v xml:space="preserve">CRD Number of the clearing member. Clearing Firm may be the same as the Submitting Organization and/or the Client Firm.
</v>
      </c>
      <c r="D6" s="3" t="s">
        <v>146</v>
      </c>
      <c r="E6" s="39" t="str">
        <f t="shared" si="1"/>
        <v>INTEGER</v>
      </c>
      <c r="F6" s="6"/>
      <c r="G6" s="3" t="s">
        <v>107</v>
      </c>
      <c r="H6" s="6"/>
    </row>
    <row r="7" spans="1:8" ht="51" x14ac:dyDescent="0.25">
      <c r="A7" s="26">
        <v>6</v>
      </c>
      <c r="B7" s="6" t="s">
        <v>147</v>
      </c>
      <c r="C7" s="39" t="str">
        <f t="shared" si="0"/>
        <v xml:space="preserve">CRD Number of introducing member or, if there are no introducing members, the CLEARING FIRM CRD NUMBER.
</v>
      </c>
      <c r="D7" s="3" t="s">
        <v>146</v>
      </c>
      <c r="E7" s="39" t="str">
        <f t="shared" si="1"/>
        <v>INTEGER</v>
      </c>
      <c r="F7" s="6"/>
      <c r="G7" s="3" t="s">
        <v>107</v>
      </c>
      <c r="H7" s="6"/>
    </row>
    <row r="8" spans="1:8" ht="51" x14ac:dyDescent="0.25">
      <c r="A8" s="26">
        <v>7</v>
      </c>
      <c r="B8" s="6" t="s">
        <v>148</v>
      </c>
      <c r="C8" s="39" t="str">
        <f t="shared" si="0"/>
        <v xml:space="preserve">Internal identifier of the introducing member or, if there are no introducing members, internal identifier or CRD Number of the Clearing Firm.
</v>
      </c>
      <c r="D8" s="3" t="s">
        <v>146</v>
      </c>
      <c r="E8" s="39" t="str">
        <f t="shared" si="1"/>
        <v>ALPHA(5)</v>
      </c>
      <c r="F8" s="6"/>
      <c r="G8" s="3" t="s">
        <v>107</v>
      </c>
      <c r="H8" s="6"/>
    </row>
    <row r="9" spans="1:8" s="1" customFormat="1" ht="76.5" x14ac:dyDescent="0.25">
      <c r="A9" s="26">
        <v>8</v>
      </c>
      <c r="B9" s="6" t="s">
        <v>166</v>
      </c>
      <c r="C9" s="39" t="str">
        <f t="shared" si="0"/>
        <v xml:space="preserve">Unique identifier assigned to the security in the member's security master. If the internal unique identifier is the same as the CUSIP, provide the CUSIP. If the unique identifier is a system-generated number provide that value.
</v>
      </c>
      <c r="D9" s="3" t="s">
        <v>146</v>
      </c>
      <c r="E9" s="39" t="str">
        <f t="shared" si="1"/>
        <v>ALPHA(25)</v>
      </c>
      <c r="F9" s="6" t="s">
        <v>1881</v>
      </c>
      <c r="G9" s="3" t="s">
        <v>107</v>
      </c>
      <c r="H9" s="6"/>
    </row>
    <row r="10" spans="1:8" s="1" customFormat="1" ht="216.75" x14ac:dyDescent="0.25">
      <c r="A10" s="26">
        <v>9</v>
      </c>
      <c r="B10" s="6" t="s">
        <v>1547</v>
      </c>
      <c r="C10" s="39" t="str">
        <f t="shared" si="0"/>
        <v xml:space="preserve">The unique number that defines the priority order in which the allocation pair off step is executed by the member.
</v>
      </c>
      <c r="D10" s="3" t="s">
        <v>146</v>
      </c>
      <c r="E10" s="39" t="str">
        <f t="shared" si="1"/>
        <v>INTEGER</v>
      </c>
      <c r="F10" s="6" t="s">
        <v>1973</v>
      </c>
      <c r="G10" s="3" t="s">
        <v>107</v>
      </c>
      <c r="H10" s="57"/>
    </row>
    <row r="11" spans="1:8" s="1" customFormat="1" ht="63.75" x14ac:dyDescent="0.25">
      <c r="A11" s="26">
        <v>10</v>
      </c>
      <c r="B11" s="6" t="s">
        <v>1549</v>
      </c>
      <c r="C11" s="39" t="str">
        <f t="shared" ref="C11:C18" si="2">VLOOKUP(B11, DataDictionary_Element,2, FALSE)</f>
        <v xml:space="preserve">The allocation code used by the member to identify a grouping of long stock record positions for a given sequence in the allocation pair off process.
</v>
      </c>
      <c r="D11" s="3" t="s">
        <v>146</v>
      </c>
      <c r="E11" s="39" t="str">
        <f t="shared" si="1"/>
        <v>ALPHA(50)</v>
      </c>
      <c r="F11" s="6"/>
      <c r="G11" s="3" t="s">
        <v>107</v>
      </c>
      <c r="H11" s="57"/>
    </row>
    <row r="12" spans="1:8" s="1" customFormat="1" ht="63.75" x14ac:dyDescent="0.25">
      <c r="A12" s="26">
        <v>11</v>
      </c>
      <c r="B12" s="6" t="s">
        <v>1550</v>
      </c>
      <c r="C12" s="39" t="str">
        <f t="shared" si="2"/>
        <v xml:space="preserve">The allocation code used by the member to identify a grouping of short stock record positions for a given sequence in the allocation pair off process.
</v>
      </c>
      <c r="D12" s="3" t="s">
        <v>146</v>
      </c>
      <c r="E12" s="39" t="str">
        <f t="shared" si="1"/>
        <v>ALPHA(50)</v>
      </c>
      <c r="F12" s="6"/>
      <c r="G12" s="3" t="s">
        <v>107</v>
      </c>
      <c r="H12" s="57"/>
    </row>
    <row r="13" spans="1:8" s="1" customFormat="1" ht="63.75" x14ac:dyDescent="0.25">
      <c r="A13" s="26">
        <v>12</v>
      </c>
      <c r="B13" s="6" t="s">
        <v>1634</v>
      </c>
      <c r="C13" s="39" t="str">
        <f t="shared" si="2"/>
        <v xml:space="preserve">The settlement date quantity not-yet-allocated or available-to-be-allocated for the combination of security and long allocation code upon entry to this pair off step (i.e., sequence). 
</v>
      </c>
      <c r="D13" s="3"/>
      <c r="E13" s="39" t="str">
        <f t="shared" si="1"/>
        <v>DECIMAL</v>
      </c>
      <c r="F13" s="6" t="s">
        <v>1970</v>
      </c>
      <c r="G13" s="3" t="s">
        <v>107</v>
      </c>
      <c r="H13" s="57"/>
    </row>
    <row r="14" spans="1:8" s="1" customFormat="1" ht="63.75" x14ac:dyDescent="0.25">
      <c r="A14" s="26">
        <v>13</v>
      </c>
      <c r="B14" s="6" t="s">
        <v>1635</v>
      </c>
      <c r="C14" s="39" t="str">
        <f t="shared" si="2"/>
        <v xml:space="preserve">The settlement date quantity not-yet-allocated or available-to-be-allocated for the combination of security and short allocation code upon entry to this pair off step (i.e., sequence). 
</v>
      </c>
      <c r="D14" s="3"/>
      <c r="E14" s="39" t="str">
        <f t="shared" si="1"/>
        <v>DECIMAL</v>
      </c>
      <c r="F14" s="6" t="s">
        <v>1970</v>
      </c>
      <c r="G14" s="3" t="s">
        <v>107</v>
      </c>
      <c r="H14" s="57"/>
    </row>
    <row r="15" spans="1:8" s="1" customFormat="1" ht="63.75" x14ac:dyDescent="0.25">
      <c r="A15" s="26">
        <v>14</v>
      </c>
      <c r="B15" s="6" t="s">
        <v>1556</v>
      </c>
      <c r="C15" s="39" t="str">
        <f t="shared" si="2"/>
        <v xml:space="preserve">The quantity of the security allocated during the allocation pair off step represented by this sequence.
</v>
      </c>
      <c r="D15" s="3"/>
      <c r="E15" s="39" t="str">
        <f t="shared" si="1"/>
        <v>DECIMAL</v>
      </c>
      <c r="F15" s="6" t="s">
        <v>1970</v>
      </c>
      <c r="G15" s="3" t="s">
        <v>107</v>
      </c>
      <c r="H15" s="57"/>
    </row>
    <row r="16" spans="1:8" s="1" customFormat="1" ht="63.75" x14ac:dyDescent="0.25">
      <c r="A16" s="26">
        <v>15</v>
      </c>
      <c r="B16" s="6" t="s">
        <v>1554</v>
      </c>
      <c r="C16" s="39" t="str">
        <f t="shared" si="2"/>
        <v xml:space="preserve">The long market and/or contract value of the security, expressed in USD equivalent, allocated during the pair off step (i.e., sequence).
</v>
      </c>
      <c r="D16" s="3"/>
      <c r="E16" s="39" t="str">
        <f t="shared" si="1"/>
        <v>DECIMAL</v>
      </c>
      <c r="F16" s="6" t="s">
        <v>1970</v>
      </c>
      <c r="G16" s="3" t="s">
        <v>107</v>
      </c>
      <c r="H16" s="57"/>
    </row>
    <row r="17" spans="1:8" s="1" customFormat="1" ht="114.75" x14ac:dyDescent="0.25">
      <c r="A17" s="26">
        <v>16</v>
      </c>
      <c r="B17" s="6" t="s">
        <v>1555</v>
      </c>
      <c r="C17" s="39" t="str">
        <f t="shared" si="2"/>
        <v xml:space="preserve">Indicates if the LONG ALLOCATED MARKET VALUE AMOUNT contains market or contract values. 
</v>
      </c>
      <c r="D17" s="3"/>
      <c r="E17" s="39" t="str">
        <f t="shared" si="1"/>
        <v>ALPHA(1)</v>
      </c>
      <c r="F17" s="6" t="s">
        <v>1882</v>
      </c>
      <c r="G17" s="3" t="s">
        <v>107</v>
      </c>
      <c r="H17" s="57"/>
    </row>
    <row r="18" spans="1:8" s="1" customFormat="1" ht="63.75" x14ac:dyDescent="0.25">
      <c r="A18" s="26">
        <v>17</v>
      </c>
      <c r="B18" s="6" t="s">
        <v>1552</v>
      </c>
      <c r="C18" s="39" t="str">
        <f t="shared" si="2"/>
        <v xml:space="preserve">The short market and/or contract value of the security, expressed in USD equivalent, allocated during the pair off step (i.e., sequence).
</v>
      </c>
      <c r="D18" s="3"/>
      <c r="E18" s="39" t="str">
        <f t="shared" si="1"/>
        <v>DECIMAL</v>
      </c>
      <c r="F18" s="6" t="s">
        <v>1970</v>
      </c>
      <c r="G18" s="3" t="s">
        <v>107</v>
      </c>
      <c r="H18" s="57"/>
    </row>
    <row r="19" spans="1:8" s="1" customFormat="1" ht="114.75" x14ac:dyDescent="0.25">
      <c r="A19" s="26">
        <v>18</v>
      </c>
      <c r="B19" s="6" t="s">
        <v>1553</v>
      </c>
      <c r="C19" s="39" t="str">
        <f t="shared" ref="C19" si="3">VLOOKUP(B19, DataDictionary_Element,2, FALSE)</f>
        <v xml:space="preserve">Indicates if the SHORT ALLOCATED MARKET VALUE AMOUNT contains market or contract values. 
</v>
      </c>
      <c r="D19" s="3"/>
      <c r="E19" s="39" t="str">
        <f t="shared" si="1"/>
        <v>ALPHA(1)</v>
      </c>
      <c r="F19" s="6" t="s">
        <v>1883</v>
      </c>
      <c r="G19" s="3" t="s">
        <v>107</v>
      </c>
      <c r="H19" s="57"/>
    </row>
  </sheetData>
  <autoFilter ref="A1:H19"/>
  <conditionalFormatting sqref="A2:F2 A5 A8 B9:G10 B17:H17 F11:G12 B13:E16 G13:H16 B19:H19 B18:E18 G18:H18">
    <cfRule type="expression" dxfId="216" priority="20">
      <formula>MOD( ROW(),2)=1</formula>
    </cfRule>
  </conditionalFormatting>
  <conditionalFormatting sqref="D5 D7:D8 E5:F8 A3:F4 B5:C8 A6:A7 A9:A19">
    <cfRule type="expression" dxfId="215" priority="19">
      <formula>MOD( ROW(),2)=1</formula>
    </cfRule>
  </conditionalFormatting>
  <conditionalFormatting sqref="D6">
    <cfRule type="expression" dxfId="214" priority="18">
      <formula>MOD( ROW(),2)=1</formula>
    </cfRule>
  </conditionalFormatting>
  <conditionalFormatting sqref="H2">
    <cfRule type="expression" dxfId="213" priority="17">
      <formula>MOD( ROW(),2)=1</formula>
    </cfRule>
  </conditionalFormatting>
  <conditionalFormatting sqref="H3:H6 H8">
    <cfRule type="expression" dxfId="212" priority="16">
      <formula>MOD( ROW(),2)=1</formula>
    </cfRule>
  </conditionalFormatting>
  <conditionalFormatting sqref="H7">
    <cfRule type="expression" dxfId="211" priority="15">
      <formula>MOD( ROW(),2)=1</formula>
    </cfRule>
  </conditionalFormatting>
  <conditionalFormatting sqref="G2:G8">
    <cfRule type="expression" dxfId="210" priority="14">
      <formula>MOD( ROW(),2)=1</formula>
    </cfRule>
  </conditionalFormatting>
  <conditionalFormatting sqref="H9:H12">
    <cfRule type="expression" dxfId="209" priority="12">
      <formula>MOD( ROW(),2)=1</formula>
    </cfRule>
  </conditionalFormatting>
  <conditionalFormatting sqref="E11:E12 C11:C12">
    <cfRule type="expression" dxfId="208" priority="7">
      <formula>MOD( ROW(),2)=1</formula>
    </cfRule>
  </conditionalFormatting>
  <conditionalFormatting sqref="B11:B12 D11:D12">
    <cfRule type="expression" dxfId="207" priority="6">
      <formula>MOD( ROW(),2)=1</formula>
    </cfRule>
  </conditionalFormatting>
  <conditionalFormatting sqref="F13">
    <cfRule type="expression" dxfId="206" priority="5">
      <formula>MOD( ROW(),2)=1</formula>
    </cfRule>
  </conditionalFormatting>
  <conditionalFormatting sqref="F14">
    <cfRule type="expression" dxfId="205" priority="4">
      <formula>MOD( ROW(),2)=1</formula>
    </cfRule>
  </conditionalFormatting>
  <conditionalFormatting sqref="F15">
    <cfRule type="expression" dxfId="204" priority="3">
      <formula>MOD( ROW(),2)=1</formula>
    </cfRule>
  </conditionalFormatting>
  <conditionalFormatting sqref="F16">
    <cfRule type="expression" dxfId="203" priority="2">
      <formula>MOD( ROW(),2)=1</formula>
    </cfRule>
  </conditionalFormatting>
  <conditionalFormatting sqref="F18">
    <cfRule type="expression" dxfId="202" priority="1">
      <formula>MOD( ROW(),2)=1</formula>
    </cfRule>
  </conditionalFormatting>
  <pageMargins left="0.45" right="0.45" top="0.75" bottom="0.5" header="0.25" footer="0.3"/>
  <pageSetup scale="80" fitToWidth="0" fitToHeight="0" orientation="landscape" r:id="rId1"/>
  <headerFooter>
    <oddHeader>&amp;C&amp;F
&amp;A</oddHeader>
    <oddFooter>&amp;L© 2014 FINRA. All rights reserved. &amp;C10/1/2014&amp;RPage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59999389629810485"/>
  </sheetPr>
  <dimension ref="A1:AF209"/>
  <sheetViews>
    <sheetView zoomScaleNormal="100" workbookViewId="0">
      <pane xSplit="3" ySplit="1" topLeftCell="D2" activePane="bottomRight" state="frozenSplit"/>
      <selection pane="topRight" activeCell="E1" sqref="E1"/>
      <selection pane="bottomLeft" activeCell="A9" sqref="A9"/>
      <selection pane="bottomRight"/>
    </sheetView>
  </sheetViews>
  <sheetFormatPr defaultColWidth="21.7109375" defaultRowHeight="15" x14ac:dyDescent="0.25"/>
  <cols>
    <col min="1" max="1" width="25.140625" customWidth="1"/>
    <col min="2" max="2" width="45.140625" customWidth="1"/>
    <col min="3" max="3" width="10" bestFit="1" customWidth="1"/>
    <col min="4" max="5" width="9.140625" style="4" customWidth="1"/>
    <col min="6" max="19" width="8.85546875" style="4" customWidth="1"/>
    <col min="20" max="22" width="9.28515625" style="4" customWidth="1"/>
    <col min="23" max="25" width="8.7109375" style="4" customWidth="1"/>
    <col min="26" max="26" width="10.28515625" style="4" customWidth="1"/>
    <col min="27" max="31" width="9.42578125" style="4" customWidth="1"/>
    <col min="32" max="32" width="9.5703125" customWidth="1"/>
  </cols>
  <sheetData>
    <row r="1" spans="1:32" ht="77.25" thickBot="1" x14ac:dyDescent="0.3">
      <c r="A1" s="5" t="s">
        <v>1459</v>
      </c>
      <c r="B1" s="5" t="s">
        <v>101</v>
      </c>
      <c r="C1" s="5" t="s">
        <v>102</v>
      </c>
      <c r="D1" s="5" t="s">
        <v>16</v>
      </c>
      <c r="E1" s="5" t="s">
        <v>2068</v>
      </c>
      <c r="F1" s="5" t="s">
        <v>17</v>
      </c>
      <c r="G1" s="5" t="s">
        <v>18</v>
      </c>
      <c r="H1" s="5" t="s">
        <v>19</v>
      </c>
      <c r="I1" s="5" t="s">
        <v>56</v>
      </c>
      <c r="J1" s="5" t="s">
        <v>54</v>
      </c>
      <c r="K1" s="5" t="s">
        <v>51</v>
      </c>
      <c r="L1" s="5" t="s">
        <v>20</v>
      </c>
      <c r="M1" s="5" t="s">
        <v>1499</v>
      </c>
      <c r="N1" s="5" t="s">
        <v>1506</v>
      </c>
      <c r="O1" s="5" t="s">
        <v>1508</v>
      </c>
      <c r="P1" s="5" t="s">
        <v>1545</v>
      </c>
      <c r="Q1" s="5" t="s">
        <v>1536</v>
      </c>
      <c r="R1" s="5" t="s">
        <v>44</v>
      </c>
      <c r="S1" s="5" t="s">
        <v>21</v>
      </c>
      <c r="T1" s="5" t="s">
        <v>22</v>
      </c>
      <c r="U1" s="5" t="s">
        <v>40</v>
      </c>
      <c r="V1" s="5" t="s">
        <v>1496</v>
      </c>
      <c r="W1" s="5" t="s">
        <v>23</v>
      </c>
      <c r="X1" s="5" t="s">
        <v>1502</v>
      </c>
      <c r="Y1" s="5" t="s">
        <v>1504</v>
      </c>
      <c r="Z1" s="5" t="s">
        <v>14</v>
      </c>
      <c r="AA1" s="5" t="s">
        <v>15</v>
      </c>
      <c r="AB1" s="5" t="s">
        <v>6</v>
      </c>
      <c r="AC1" s="5" t="s">
        <v>8</v>
      </c>
      <c r="AD1" s="5" t="s">
        <v>10</v>
      </c>
      <c r="AE1" s="5" t="s">
        <v>12</v>
      </c>
      <c r="AF1" s="5" t="s">
        <v>1462</v>
      </c>
    </row>
    <row r="2" spans="1:32" ht="39" thickTop="1" x14ac:dyDescent="0.25">
      <c r="A2" s="6" t="s">
        <v>1461</v>
      </c>
      <c r="B2" s="6" t="s">
        <v>2062</v>
      </c>
      <c r="C2" s="6" t="s">
        <v>262</v>
      </c>
      <c r="D2" s="3" t="str">
        <f t="shared" ref="D2:D65" si="0">IF(ISNA(MATCH(A2, PASElement_Name, 0)), "N", "Y")</f>
        <v>N</v>
      </c>
      <c r="E2" s="3"/>
      <c r="F2" s="3" t="str">
        <f t="shared" ref="F2:F65" si="1">IF(ISNA(MATCH(A2, DIVRElement_Name, 0)), "N", "Y")</f>
        <v>N</v>
      </c>
      <c r="G2" s="3" t="str">
        <f t="shared" ref="G2:G65" si="2">IF(ISNA(MATCH(A2, ACTSElement_Name, 0)), "N", "Y")</f>
        <v>N</v>
      </c>
      <c r="H2" s="3" t="str">
        <f t="shared" ref="H2:H65" si="3">IF(ISNA(MATCH(A2, ACTDElement_Name, 0)), "N", "Y")</f>
        <v>N</v>
      </c>
      <c r="I2" s="3" t="str">
        <f t="shared" ref="I2:I65" si="4">IF(ISNA(MATCH(A2, NACTSElement_Name, 0)), "N", "Y")</f>
        <v>N</v>
      </c>
      <c r="J2" s="3" t="str">
        <f t="shared" ref="J2:J65" si="5">IF(ISNA(MATCH(A2, NACTDElement_Name, 0)), "N", "Y")</f>
        <v>N</v>
      </c>
      <c r="K2" s="3" t="str">
        <f t="shared" ref="K2:K65" si="6">IF(ISNA(MATCH(A2, AAWLElement_Name, 0)), "N", "Y")</f>
        <v>N</v>
      </c>
      <c r="L2" s="3" t="str">
        <f t="shared" ref="L2:L65" si="7">IF(ISNA(MATCH(A2, MCElement_Name, 0)), "N", "Y")</f>
        <v>N</v>
      </c>
      <c r="M2" s="3" t="str">
        <f t="shared" ref="M2:M65" si="8">IF(ISNA(MATCH(A2, POSElement_Name, 0)), "N", "Y")</f>
        <v>N</v>
      </c>
      <c r="N2" s="3" t="str">
        <f t="shared" ref="N2:N65" si="9">IF(ISNA(MATCH(A2, SRSECElement_Name, 0)), "N", "Y")</f>
        <v>N</v>
      </c>
      <c r="O2" s="3" t="str">
        <f t="shared" ref="O2:O65" si="10">IF(ISNA(MATCH(A2, APODElement_Name, 0)), "N", "Y")</f>
        <v>N</v>
      </c>
      <c r="P2" s="3" t="str">
        <f t="shared" ref="P2:P65" si="11">IF(ISNA(MATCH(A2, APOSElement_Name, 0)), "N", "Y")</f>
        <v>N</v>
      </c>
      <c r="Q2" s="3" t="str">
        <f t="shared" ref="Q2:Q65" si="12">IF(ISNA(MATCH(A2, ACSMElement_Name, 0)), "N", "Y")</f>
        <v>N</v>
      </c>
      <c r="R2" s="3" t="str">
        <f t="shared" ref="R2:R65" si="13">IF(ISNA(MATCH(A2, SABSElement_Name, 0)), "N", "Y")</f>
        <v>N</v>
      </c>
      <c r="S2" s="3" t="str">
        <f t="shared" ref="S2:S65" si="14">IF(ISNA(MATCH(A2, SAElement_Name, 0)), "N", "Y")</f>
        <v>Y</v>
      </c>
      <c r="T2" s="3" t="str">
        <f t="shared" ref="T2:T65" si="15">IF(ISNA(MATCH(A2, SAPElement_Name, 0)), "N", "Y")</f>
        <v>N</v>
      </c>
      <c r="U2" s="3" t="str">
        <f t="shared" ref="U2:U65" si="16">IF(ISNA(MATCH(A2, SASRElement_Name, 0)), "N", "Y")</f>
        <v>N</v>
      </c>
      <c r="V2" s="3" t="str">
        <f t="shared" ref="V2:V65" si="17">IF(ISNA(MATCH(A2, SASUIT_Element_Name, 0)), "N", "Y")</f>
        <v>N</v>
      </c>
      <c r="W2" s="3" t="str">
        <f t="shared" ref="W2:W65" si="18">IF(ISNA(MATCH(A2, SECElement_Name, 0)), "N", "Y")</f>
        <v>N</v>
      </c>
      <c r="X2" s="3" t="str">
        <f t="shared" ref="X2:X65" si="19">IF(ISNA(MATCH(A2, ALCElementName, 0)), "N", "Y")</f>
        <v>N</v>
      </c>
      <c r="Y2" s="3" t="str">
        <f t="shared" ref="Y2:Y65" si="20">IF(ISNA(MATCH(A2, APOHElementName, 0)), "N", "Y")</f>
        <v>N</v>
      </c>
      <c r="Z2" s="3" t="str">
        <f t="shared" ref="Z2:Z65" si="21">IF(ISNA(MATCH(A2, HDRElement_Name, 0)), "N", "Y")</f>
        <v>N</v>
      </c>
      <c r="AA2" s="3" t="str">
        <f t="shared" ref="AA2:AA65" si="22">IF(ISNA(MATCH(A2, TRLElement_Name, 0)), "N", "Y")</f>
        <v>N</v>
      </c>
      <c r="AB2" s="3" t="str">
        <f t="shared" ref="AB2:AB65" si="23">IF(ISNA(MATCH(A2, FHDRElement_Name, 0)), "N", "Y")</f>
        <v>N</v>
      </c>
      <c r="AC2" s="3" t="str">
        <f t="shared" ref="AC2:AC65" si="24">IF(ISNA(MATCH(A2, FTRLElement_Name, 0)), "N", "Y")</f>
        <v>N</v>
      </c>
      <c r="AD2" s="3" t="str">
        <f t="shared" ref="AD2:AD65" si="25">IF(ISNA(MATCH(A2, CFFElement_Name, 0)), "N", "Y")</f>
        <v>N</v>
      </c>
      <c r="AE2" s="3" t="str">
        <f t="shared" ref="AE2:AE65" si="26">IF(ISNA(MATCH(A2, CRFElement_Name, 0)), "N", "Y")</f>
        <v>N</v>
      </c>
      <c r="AF2" s="38">
        <v>41794</v>
      </c>
    </row>
    <row r="3" spans="1:32" ht="38.25" x14ac:dyDescent="0.25">
      <c r="A3" s="6" t="s">
        <v>247</v>
      </c>
      <c r="B3" s="6" t="s">
        <v>1676</v>
      </c>
      <c r="C3" s="6" t="s">
        <v>76</v>
      </c>
      <c r="D3" s="3" t="str">
        <f t="shared" si="0"/>
        <v>N</v>
      </c>
      <c r="E3" s="3"/>
      <c r="F3" s="3" t="str">
        <f t="shared" si="1"/>
        <v>N</v>
      </c>
      <c r="G3" s="3" t="str">
        <f t="shared" si="2"/>
        <v>N</v>
      </c>
      <c r="H3" s="3" t="str">
        <f t="shared" si="3"/>
        <v>N</v>
      </c>
      <c r="I3" s="3" t="str">
        <f t="shared" si="4"/>
        <v>N</v>
      </c>
      <c r="J3" s="3" t="str">
        <f t="shared" si="5"/>
        <v>N</v>
      </c>
      <c r="K3" s="3" t="str">
        <f t="shared" si="6"/>
        <v>N</v>
      </c>
      <c r="L3" s="3" t="str">
        <f t="shared" si="7"/>
        <v>N</v>
      </c>
      <c r="M3" s="3" t="str">
        <f t="shared" si="8"/>
        <v>N</v>
      </c>
      <c r="N3" s="3" t="str">
        <f t="shared" si="9"/>
        <v>N</v>
      </c>
      <c r="O3" s="3" t="str">
        <f t="shared" si="10"/>
        <v>N</v>
      </c>
      <c r="P3" s="3" t="str">
        <f t="shared" si="11"/>
        <v>N</v>
      </c>
      <c r="Q3" s="3" t="str">
        <f t="shared" si="12"/>
        <v>N</v>
      </c>
      <c r="R3" s="3" t="str">
        <f t="shared" si="13"/>
        <v>N</v>
      </c>
      <c r="S3" s="3" t="str">
        <f t="shared" si="14"/>
        <v>Y</v>
      </c>
      <c r="T3" s="3" t="str">
        <f t="shared" si="15"/>
        <v>N</v>
      </c>
      <c r="U3" s="3" t="str">
        <f t="shared" si="16"/>
        <v>N</v>
      </c>
      <c r="V3" s="3" t="str">
        <f t="shared" si="17"/>
        <v>N</v>
      </c>
      <c r="W3" s="3" t="str">
        <f t="shared" si="18"/>
        <v>N</v>
      </c>
      <c r="X3" s="3" t="str">
        <f t="shared" si="19"/>
        <v>N</v>
      </c>
      <c r="Y3" s="3" t="str">
        <f t="shared" si="20"/>
        <v>N</v>
      </c>
      <c r="Z3" s="3" t="str">
        <f t="shared" si="21"/>
        <v>N</v>
      </c>
      <c r="AA3" s="3" t="str">
        <f t="shared" si="22"/>
        <v>N</v>
      </c>
      <c r="AB3" s="3" t="str">
        <f t="shared" si="23"/>
        <v>N</v>
      </c>
      <c r="AC3" s="3" t="str">
        <f t="shared" si="24"/>
        <v>N</v>
      </c>
      <c r="AD3" s="3" t="str">
        <f t="shared" si="25"/>
        <v>N</v>
      </c>
      <c r="AE3" s="3" t="str">
        <f t="shared" si="26"/>
        <v>N</v>
      </c>
      <c r="AF3" s="38">
        <v>41794</v>
      </c>
    </row>
    <row r="4" spans="1:32" ht="51" x14ac:dyDescent="0.25">
      <c r="A4" s="6" t="s">
        <v>248</v>
      </c>
      <c r="B4" s="6" t="s">
        <v>1899</v>
      </c>
      <c r="C4" s="6" t="s">
        <v>118</v>
      </c>
      <c r="D4" s="3" t="str">
        <f t="shared" si="0"/>
        <v>N</v>
      </c>
      <c r="E4" s="3"/>
      <c r="F4" s="3" t="str">
        <f t="shared" si="1"/>
        <v>N</v>
      </c>
      <c r="G4" s="3" t="str">
        <f t="shared" si="2"/>
        <v>N</v>
      </c>
      <c r="H4" s="3" t="str">
        <f t="shared" si="3"/>
        <v>N</v>
      </c>
      <c r="I4" s="3" t="str">
        <f t="shared" si="4"/>
        <v>N</v>
      </c>
      <c r="J4" s="3" t="str">
        <f t="shared" si="5"/>
        <v>N</v>
      </c>
      <c r="K4" s="3" t="str">
        <f t="shared" si="6"/>
        <v>N</v>
      </c>
      <c r="L4" s="3" t="str">
        <f t="shared" si="7"/>
        <v>N</v>
      </c>
      <c r="M4" s="3" t="str">
        <f t="shared" si="8"/>
        <v>N</v>
      </c>
      <c r="N4" s="3" t="str">
        <f t="shared" si="9"/>
        <v>N</v>
      </c>
      <c r="O4" s="3" t="str">
        <f t="shared" si="10"/>
        <v>N</v>
      </c>
      <c r="P4" s="3" t="str">
        <f t="shared" si="11"/>
        <v>N</v>
      </c>
      <c r="Q4" s="3" t="str">
        <f t="shared" si="12"/>
        <v>N</v>
      </c>
      <c r="R4" s="3" t="str">
        <f t="shared" si="13"/>
        <v>N</v>
      </c>
      <c r="S4" s="3" t="str">
        <f t="shared" si="14"/>
        <v>N</v>
      </c>
      <c r="T4" s="3" t="str">
        <f t="shared" si="15"/>
        <v>N</v>
      </c>
      <c r="U4" s="3" t="str">
        <f t="shared" si="16"/>
        <v>N</v>
      </c>
      <c r="V4" s="3" t="str">
        <f t="shared" si="17"/>
        <v>Y</v>
      </c>
      <c r="W4" s="3" t="str">
        <f t="shared" si="18"/>
        <v>N</v>
      </c>
      <c r="X4" s="3" t="str">
        <f t="shared" si="19"/>
        <v>N</v>
      </c>
      <c r="Y4" s="3" t="str">
        <f t="shared" si="20"/>
        <v>N</v>
      </c>
      <c r="Z4" s="3" t="str">
        <f t="shared" si="21"/>
        <v>N</v>
      </c>
      <c r="AA4" s="3" t="str">
        <f t="shared" si="22"/>
        <v>N</v>
      </c>
      <c r="AB4" s="3" t="str">
        <f t="shared" si="23"/>
        <v>N</v>
      </c>
      <c r="AC4" s="3" t="str">
        <f t="shared" si="24"/>
        <v>N</v>
      </c>
      <c r="AD4" s="3" t="str">
        <f t="shared" si="25"/>
        <v>N</v>
      </c>
      <c r="AE4" s="3" t="str">
        <f t="shared" si="26"/>
        <v>N</v>
      </c>
      <c r="AF4" s="38">
        <v>41794</v>
      </c>
    </row>
    <row r="5" spans="1:32" ht="51" x14ac:dyDescent="0.25">
      <c r="A5" s="6" t="s">
        <v>1585</v>
      </c>
      <c r="B5" s="6" t="s">
        <v>1900</v>
      </c>
      <c r="C5" s="6" t="s">
        <v>118</v>
      </c>
      <c r="D5" s="3" t="str">
        <f t="shared" si="0"/>
        <v>N</v>
      </c>
      <c r="E5" s="3"/>
      <c r="F5" s="3" t="str">
        <f t="shared" si="1"/>
        <v>N</v>
      </c>
      <c r="G5" s="3" t="str">
        <f t="shared" si="2"/>
        <v>N</v>
      </c>
      <c r="H5" s="3" t="str">
        <f t="shared" si="3"/>
        <v>N</v>
      </c>
      <c r="I5" s="3" t="str">
        <f t="shared" si="4"/>
        <v>N</v>
      </c>
      <c r="J5" s="3" t="str">
        <f t="shared" si="5"/>
        <v>N</v>
      </c>
      <c r="K5" s="3" t="str">
        <f t="shared" si="6"/>
        <v>N</v>
      </c>
      <c r="L5" s="3" t="str">
        <f t="shared" si="7"/>
        <v>N</v>
      </c>
      <c r="M5" s="3" t="str">
        <f t="shared" si="8"/>
        <v>N</v>
      </c>
      <c r="N5" s="3" t="str">
        <f t="shared" si="9"/>
        <v>N</v>
      </c>
      <c r="O5" s="3" t="str">
        <f t="shared" si="10"/>
        <v>N</v>
      </c>
      <c r="P5" s="3" t="str">
        <f t="shared" si="11"/>
        <v>N</v>
      </c>
      <c r="Q5" s="3" t="str">
        <f t="shared" si="12"/>
        <v>N</v>
      </c>
      <c r="R5" s="3" t="str">
        <f t="shared" si="13"/>
        <v>N</v>
      </c>
      <c r="S5" s="3" t="str">
        <f t="shared" si="14"/>
        <v>N</v>
      </c>
      <c r="T5" s="3" t="str">
        <f t="shared" si="15"/>
        <v>N</v>
      </c>
      <c r="U5" s="3" t="str">
        <f t="shared" si="16"/>
        <v>N</v>
      </c>
      <c r="V5" s="3" t="str">
        <f t="shared" si="17"/>
        <v>Y</v>
      </c>
      <c r="W5" s="3" t="str">
        <f t="shared" si="18"/>
        <v>N</v>
      </c>
      <c r="X5" s="3" t="str">
        <f t="shared" si="19"/>
        <v>N</v>
      </c>
      <c r="Y5" s="3" t="str">
        <f t="shared" si="20"/>
        <v>N</v>
      </c>
      <c r="Z5" s="3" t="str">
        <f t="shared" si="21"/>
        <v>N</v>
      </c>
      <c r="AA5" s="3" t="str">
        <f t="shared" si="22"/>
        <v>N</v>
      </c>
      <c r="AB5" s="3" t="str">
        <f t="shared" si="23"/>
        <v>N</v>
      </c>
      <c r="AC5" s="3" t="str">
        <f t="shared" si="24"/>
        <v>N</v>
      </c>
      <c r="AD5" s="3" t="str">
        <f t="shared" si="25"/>
        <v>N</v>
      </c>
      <c r="AE5" s="3" t="str">
        <f t="shared" si="26"/>
        <v>N</v>
      </c>
      <c r="AF5" s="38">
        <v>41871</v>
      </c>
    </row>
    <row r="6" spans="1:32" ht="63.75" x14ac:dyDescent="0.25">
      <c r="A6" s="6" t="s">
        <v>237</v>
      </c>
      <c r="B6" s="6" t="s">
        <v>1677</v>
      </c>
      <c r="C6" s="6" t="s">
        <v>85</v>
      </c>
      <c r="D6" s="3" t="str">
        <f t="shared" si="0"/>
        <v>N</v>
      </c>
      <c r="E6" s="3"/>
      <c r="F6" s="3" t="str">
        <f t="shared" si="1"/>
        <v>N</v>
      </c>
      <c r="G6" s="3" t="str">
        <f t="shared" si="2"/>
        <v>N</v>
      </c>
      <c r="H6" s="3" t="str">
        <f t="shared" si="3"/>
        <v>N</v>
      </c>
      <c r="I6" s="3" t="str">
        <f t="shared" si="4"/>
        <v>N</v>
      </c>
      <c r="J6" s="3" t="str">
        <f t="shared" si="5"/>
        <v>N</v>
      </c>
      <c r="K6" s="3" t="str">
        <f t="shared" si="6"/>
        <v>N</v>
      </c>
      <c r="L6" s="3" t="str">
        <f t="shared" si="7"/>
        <v>N</v>
      </c>
      <c r="M6" s="3" t="str">
        <f t="shared" si="8"/>
        <v>N</v>
      </c>
      <c r="N6" s="3" t="str">
        <f t="shared" si="9"/>
        <v>N</v>
      </c>
      <c r="O6" s="3" t="str">
        <f t="shared" si="10"/>
        <v>N</v>
      </c>
      <c r="P6" s="3" t="str">
        <f t="shared" si="11"/>
        <v>N</v>
      </c>
      <c r="Q6" s="3" t="str">
        <f t="shared" si="12"/>
        <v>N</v>
      </c>
      <c r="R6" s="3" t="str">
        <f t="shared" si="13"/>
        <v>Y</v>
      </c>
      <c r="S6" s="3" t="str">
        <f t="shared" si="14"/>
        <v>N</v>
      </c>
      <c r="T6" s="3" t="str">
        <f t="shared" si="15"/>
        <v>N</v>
      </c>
      <c r="U6" s="3" t="str">
        <f t="shared" si="16"/>
        <v>N</v>
      </c>
      <c r="V6" s="3" t="str">
        <f t="shared" si="17"/>
        <v>N</v>
      </c>
      <c r="W6" s="3" t="str">
        <f t="shared" si="18"/>
        <v>N</v>
      </c>
      <c r="X6" s="3" t="str">
        <f t="shared" si="19"/>
        <v>N</v>
      </c>
      <c r="Y6" s="3" t="str">
        <f t="shared" si="20"/>
        <v>N</v>
      </c>
      <c r="Z6" s="3" t="str">
        <f t="shared" si="21"/>
        <v>N</v>
      </c>
      <c r="AA6" s="3" t="str">
        <f t="shared" si="22"/>
        <v>N</v>
      </c>
      <c r="AB6" s="3" t="str">
        <f t="shared" si="23"/>
        <v>N</v>
      </c>
      <c r="AC6" s="3" t="str">
        <f t="shared" si="24"/>
        <v>N</v>
      </c>
      <c r="AD6" s="3" t="str">
        <f t="shared" si="25"/>
        <v>N</v>
      </c>
      <c r="AE6" s="3" t="str">
        <f t="shared" si="26"/>
        <v>N</v>
      </c>
      <c r="AF6" s="38">
        <v>41794</v>
      </c>
    </row>
    <row r="7" spans="1:32" ht="63.75" x14ac:dyDescent="0.25">
      <c r="A7" s="6" t="s">
        <v>238</v>
      </c>
      <c r="B7" s="6" t="s">
        <v>1678</v>
      </c>
      <c r="C7" s="6" t="s">
        <v>85</v>
      </c>
      <c r="D7" s="3" t="str">
        <f t="shared" si="0"/>
        <v>N</v>
      </c>
      <c r="E7" s="3"/>
      <c r="F7" s="3" t="str">
        <f t="shared" si="1"/>
        <v>N</v>
      </c>
      <c r="G7" s="3" t="str">
        <f t="shared" si="2"/>
        <v>N</v>
      </c>
      <c r="H7" s="3" t="str">
        <f t="shared" si="3"/>
        <v>N</v>
      </c>
      <c r="I7" s="3" t="str">
        <f t="shared" si="4"/>
        <v>N</v>
      </c>
      <c r="J7" s="3" t="str">
        <f t="shared" si="5"/>
        <v>N</v>
      </c>
      <c r="K7" s="3" t="str">
        <f t="shared" si="6"/>
        <v>N</v>
      </c>
      <c r="L7" s="3" t="str">
        <f t="shared" si="7"/>
        <v>N</v>
      </c>
      <c r="M7" s="3" t="str">
        <f t="shared" si="8"/>
        <v>N</v>
      </c>
      <c r="N7" s="3" t="str">
        <f t="shared" si="9"/>
        <v>N</v>
      </c>
      <c r="O7" s="3" t="str">
        <f t="shared" si="10"/>
        <v>N</v>
      </c>
      <c r="P7" s="3" t="str">
        <f t="shared" si="11"/>
        <v>N</v>
      </c>
      <c r="Q7" s="3" t="str">
        <f t="shared" si="12"/>
        <v>N</v>
      </c>
      <c r="R7" s="3" t="str">
        <f t="shared" si="13"/>
        <v>Y</v>
      </c>
      <c r="S7" s="3" t="str">
        <f t="shared" si="14"/>
        <v>N</v>
      </c>
      <c r="T7" s="3" t="str">
        <f t="shared" si="15"/>
        <v>N</v>
      </c>
      <c r="U7" s="3" t="str">
        <f t="shared" si="16"/>
        <v>N</v>
      </c>
      <c r="V7" s="3" t="str">
        <f t="shared" si="17"/>
        <v>N</v>
      </c>
      <c r="W7" s="3" t="str">
        <f t="shared" si="18"/>
        <v>N</v>
      </c>
      <c r="X7" s="3" t="str">
        <f t="shared" si="19"/>
        <v>N</v>
      </c>
      <c r="Y7" s="3" t="str">
        <f t="shared" si="20"/>
        <v>N</v>
      </c>
      <c r="Z7" s="3" t="str">
        <f t="shared" si="21"/>
        <v>N</v>
      </c>
      <c r="AA7" s="3" t="str">
        <f t="shared" si="22"/>
        <v>N</v>
      </c>
      <c r="AB7" s="3" t="str">
        <f t="shared" si="23"/>
        <v>N</v>
      </c>
      <c r="AC7" s="3" t="str">
        <f t="shared" si="24"/>
        <v>N</v>
      </c>
      <c r="AD7" s="3" t="str">
        <f t="shared" si="25"/>
        <v>N</v>
      </c>
      <c r="AE7" s="3" t="str">
        <f t="shared" si="26"/>
        <v>N</v>
      </c>
      <c r="AF7" s="38">
        <v>41794</v>
      </c>
    </row>
    <row r="8" spans="1:32" ht="63.75" x14ac:dyDescent="0.25">
      <c r="A8" s="6" t="s">
        <v>239</v>
      </c>
      <c r="B8" s="6" t="s">
        <v>1679</v>
      </c>
      <c r="C8" s="6" t="s">
        <v>85</v>
      </c>
      <c r="D8" s="3" t="str">
        <f t="shared" si="0"/>
        <v>N</v>
      </c>
      <c r="E8" s="3"/>
      <c r="F8" s="3" t="str">
        <f t="shared" si="1"/>
        <v>N</v>
      </c>
      <c r="G8" s="3" t="str">
        <f t="shared" si="2"/>
        <v>N</v>
      </c>
      <c r="H8" s="3" t="str">
        <f t="shared" si="3"/>
        <v>N</v>
      </c>
      <c r="I8" s="3" t="str">
        <f t="shared" si="4"/>
        <v>N</v>
      </c>
      <c r="J8" s="3" t="str">
        <f t="shared" si="5"/>
        <v>N</v>
      </c>
      <c r="K8" s="3" t="str">
        <f t="shared" si="6"/>
        <v>N</v>
      </c>
      <c r="L8" s="3" t="str">
        <f t="shared" si="7"/>
        <v>N</v>
      </c>
      <c r="M8" s="3" t="str">
        <f t="shared" si="8"/>
        <v>N</v>
      </c>
      <c r="N8" s="3" t="str">
        <f t="shared" si="9"/>
        <v>N</v>
      </c>
      <c r="O8" s="3" t="str">
        <f t="shared" si="10"/>
        <v>N</v>
      </c>
      <c r="P8" s="3" t="str">
        <f t="shared" si="11"/>
        <v>N</v>
      </c>
      <c r="Q8" s="3" t="str">
        <f t="shared" si="12"/>
        <v>N</v>
      </c>
      <c r="R8" s="3" t="str">
        <f t="shared" si="13"/>
        <v>Y</v>
      </c>
      <c r="S8" s="3" t="str">
        <f t="shared" si="14"/>
        <v>N</v>
      </c>
      <c r="T8" s="3" t="str">
        <f t="shared" si="15"/>
        <v>N</v>
      </c>
      <c r="U8" s="3" t="str">
        <f t="shared" si="16"/>
        <v>N</v>
      </c>
      <c r="V8" s="3" t="str">
        <f t="shared" si="17"/>
        <v>N</v>
      </c>
      <c r="W8" s="3" t="str">
        <f t="shared" si="18"/>
        <v>N</v>
      </c>
      <c r="X8" s="3" t="str">
        <f t="shared" si="19"/>
        <v>N</v>
      </c>
      <c r="Y8" s="3" t="str">
        <f t="shared" si="20"/>
        <v>N</v>
      </c>
      <c r="Z8" s="3" t="str">
        <f t="shared" si="21"/>
        <v>N</v>
      </c>
      <c r="AA8" s="3" t="str">
        <f t="shared" si="22"/>
        <v>N</v>
      </c>
      <c r="AB8" s="3" t="str">
        <f t="shared" si="23"/>
        <v>N</v>
      </c>
      <c r="AC8" s="3" t="str">
        <f t="shared" si="24"/>
        <v>N</v>
      </c>
      <c r="AD8" s="3" t="str">
        <f t="shared" si="25"/>
        <v>N</v>
      </c>
      <c r="AE8" s="3" t="str">
        <f t="shared" si="26"/>
        <v>N</v>
      </c>
      <c r="AF8" s="38">
        <v>41794</v>
      </c>
    </row>
    <row r="9" spans="1:32" ht="38.25" x14ac:dyDescent="0.25">
      <c r="A9" s="6" t="s">
        <v>1490</v>
      </c>
      <c r="B9" s="6" t="s">
        <v>1680</v>
      </c>
      <c r="C9" s="6" t="s">
        <v>160</v>
      </c>
      <c r="D9" s="3" t="str">
        <f t="shared" si="0"/>
        <v>N</v>
      </c>
      <c r="E9" s="3"/>
      <c r="F9" s="3" t="str">
        <f t="shared" si="1"/>
        <v>N</v>
      </c>
      <c r="G9" s="3" t="str">
        <f t="shared" si="2"/>
        <v>N</v>
      </c>
      <c r="H9" s="3" t="str">
        <f t="shared" si="3"/>
        <v>N</v>
      </c>
      <c r="I9" s="3" t="str">
        <f t="shared" si="4"/>
        <v>N</v>
      </c>
      <c r="J9" s="3" t="str">
        <f t="shared" si="5"/>
        <v>N</v>
      </c>
      <c r="K9" s="3" t="str">
        <f t="shared" si="6"/>
        <v>N</v>
      </c>
      <c r="L9" s="3" t="str">
        <f t="shared" si="7"/>
        <v>N</v>
      </c>
      <c r="M9" s="3" t="str">
        <f t="shared" si="8"/>
        <v>N</v>
      </c>
      <c r="N9" s="3" t="str">
        <f t="shared" si="9"/>
        <v>N</v>
      </c>
      <c r="O9" s="3" t="str">
        <f t="shared" si="10"/>
        <v>N</v>
      </c>
      <c r="P9" s="3" t="str">
        <f t="shared" si="11"/>
        <v>N</v>
      </c>
      <c r="Q9" s="3" t="str">
        <f t="shared" si="12"/>
        <v>N</v>
      </c>
      <c r="R9" s="3" t="str">
        <f t="shared" si="13"/>
        <v>N</v>
      </c>
      <c r="S9" s="3" t="str">
        <f t="shared" si="14"/>
        <v>Y</v>
      </c>
      <c r="T9" s="3" t="str">
        <f t="shared" si="15"/>
        <v>N</v>
      </c>
      <c r="U9" s="3" t="str">
        <f t="shared" si="16"/>
        <v>N</v>
      </c>
      <c r="V9" s="3" t="str">
        <f t="shared" si="17"/>
        <v>N</v>
      </c>
      <c r="W9" s="3" t="str">
        <f t="shared" si="18"/>
        <v>N</v>
      </c>
      <c r="X9" s="3" t="str">
        <f t="shared" si="19"/>
        <v>N</v>
      </c>
      <c r="Y9" s="3" t="str">
        <f t="shared" si="20"/>
        <v>N</v>
      </c>
      <c r="Z9" s="3" t="str">
        <f t="shared" si="21"/>
        <v>N</v>
      </c>
      <c r="AA9" s="3" t="str">
        <f t="shared" si="22"/>
        <v>N</v>
      </c>
      <c r="AB9" s="3" t="str">
        <f t="shared" si="23"/>
        <v>N</v>
      </c>
      <c r="AC9" s="3" t="str">
        <f t="shared" si="24"/>
        <v>N</v>
      </c>
      <c r="AD9" s="3" t="str">
        <f t="shared" si="25"/>
        <v>N</v>
      </c>
      <c r="AE9" s="3" t="str">
        <f t="shared" si="26"/>
        <v>N</v>
      </c>
      <c r="AF9" s="38"/>
    </row>
    <row r="10" spans="1:32" ht="102" x14ac:dyDescent="0.25">
      <c r="A10" s="6" t="s">
        <v>205</v>
      </c>
      <c r="B10" s="6" t="s">
        <v>2052</v>
      </c>
      <c r="C10" s="6" t="s">
        <v>152</v>
      </c>
      <c r="D10" s="3" t="str">
        <f t="shared" si="0"/>
        <v>Y</v>
      </c>
      <c r="E10" s="3"/>
      <c r="F10" s="3" t="str">
        <f t="shared" si="1"/>
        <v>Y</v>
      </c>
      <c r="G10" s="3" t="str">
        <f t="shared" si="2"/>
        <v>Y</v>
      </c>
      <c r="H10" s="3" t="str">
        <f t="shared" si="3"/>
        <v>Y</v>
      </c>
      <c r="I10" s="3" t="str">
        <f t="shared" si="4"/>
        <v>Y</v>
      </c>
      <c r="J10" s="3" t="str">
        <f t="shared" si="5"/>
        <v>Y</v>
      </c>
      <c r="K10" s="3" t="str">
        <f t="shared" si="6"/>
        <v>Y</v>
      </c>
      <c r="L10" s="3" t="str">
        <f t="shared" si="7"/>
        <v>Y</v>
      </c>
      <c r="M10" s="3" t="str">
        <f t="shared" si="8"/>
        <v>Y</v>
      </c>
      <c r="N10" s="3" t="str">
        <f t="shared" si="9"/>
        <v>N</v>
      </c>
      <c r="O10" s="3" t="str">
        <f t="shared" si="10"/>
        <v>N</v>
      </c>
      <c r="P10" s="3" t="str">
        <f t="shared" si="11"/>
        <v>N</v>
      </c>
      <c r="Q10" s="3" t="str">
        <f t="shared" si="12"/>
        <v>N</v>
      </c>
      <c r="R10" s="3" t="str">
        <f t="shared" si="13"/>
        <v>Y</v>
      </c>
      <c r="S10" s="3" t="str">
        <f t="shared" si="14"/>
        <v>Y</v>
      </c>
      <c r="T10" s="3" t="str">
        <f t="shared" si="15"/>
        <v>Y</v>
      </c>
      <c r="U10" s="3" t="str">
        <f t="shared" si="16"/>
        <v>Y</v>
      </c>
      <c r="V10" s="3" t="str">
        <f t="shared" si="17"/>
        <v>Y</v>
      </c>
      <c r="W10" s="3" t="str">
        <f t="shared" si="18"/>
        <v>N</v>
      </c>
      <c r="X10" s="3" t="str">
        <f t="shared" si="19"/>
        <v>N</v>
      </c>
      <c r="Y10" s="3" t="str">
        <f t="shared" si="20"/>
        <v>N</v>
      </c>
      <c r="Z10" s="3" t="str">
        <f t="shared" si="21"/>
        <v>N</v>
      </c>
      <c r="AA10" s="3" t="str">
        <f t="shared" si="22"/>
        <v>N</v>
      </c>
      <c r="AB10" s="3" t="str">
        <f t="shared" si="23"/>
        <v>N</v>
      </c>
      <c r="AC10" s="3" t="str">
        <f t="shared" si="24"/>
        <v>N</v>
      </c>
      <c r="AD10" s="3" t="str">
        <f t="shared" si="25"/>
        <v>N</v>
      </c>
      <c r="AE10" s="3" t="str">
        <f t="shared" si="26"/>
        <v>N</v>
      </c>
      <c r="AF10" s="38">
        <v>41794</v>
      </c>
    </row>
    <row r="11" spans="1:32" ht="38.25" x14ac:dyDescent="0.25">
      <c r="A11" s="6" t="s">
        <v>246</v>
      </c>
      <c r="B11" s="6" t="s">
        <v>1681</v>
      </c>
      <c r="C11" s="6" t="s">
        <v>76</v>
      </c>
      <c r="D11" s="3" t="str">
        <f t="shared" si="0"/>
        <v>N</v>
      </c>
      <c r="E11" s="3"/>
      <c r="F11" s="3" t="str">
        <f t="shared" si="1"/>
        <v>N</v>
      </c>
      <c r="G11" s="3" t="str">
        <f t="shared" si="2"/>
        <v>N</v>
      </c>
      <c r="H11" s="3" t="str">
        <f t="shared" si="3"/>
        <v>N</v>
      </c>
      <c r="I11" s="3" t="str">
        <f t="shared" si="4"/>
        <v>N</v>
      </c>
      <c r="J11" s="3" t="str">
        <f t="shared" si="5"/>
        <v>N</v>
      </c>
      <c r="K11" s="3" t="str">
        <f t="shared" si="6"/>
        <v>N</v>
      </c>
      <c r="L11" s="3" t="str">
        <f t="shared" si="7"/>
        <v>N</v>
      </c>
      <c r="M11" s="3" t="str">
        <f t="shared" si="8"/>
        <v>N</v>
      </c>
      <c r="N11" s="3" t="str">
        <f t="shared" si="9"/>
        <v>N</v>
      </c>
      <c r="O11" s="3" t="str">
        <f t="shared" si="10"/>
        <v>N</v>
      </c>
      <c r="P11" s="3" t="str">
        <f t="shared" si="11"/>
        <v>N</v>
      </c>
      <c r="Q11" s="3" t="str">
        <f t="shared" si="12"/>
        <v>N</v>
      </c>
      <c r="R11" s="3" t="str">
        <f t="shared" si="13"/>
        <v>N</v>
      </c>
      <c r="S11" s="3" t="str">
        <f t="shared" si="14"/>
        <v>Y</v>
      </c>
      <c r="T11" s="3" t="str">
        <f t="shared" si="15"/>
        <v>N</v>
      </c>
      <c r="U11" s="3" t="str">
        <f t="shared" si="16"/>
        <v>N</v>
      </c>
      <c r="V11" s="3" t="str">
        <f t="shared" si="17"/>
        <v>N</v>
      </c>
      <c r="W11" s="3" t="str">
        <f t="shared" si="18"/>
        <v>N</v>
      </c>
      <c r="X11" s="3" t="str">
        <f t="shared" si="19"/>
        <v>N</v>
      </c>
      <c r="Y11" s="3" t="str">
        <f t="shared" si="20"/>
        <v>N</v>
      </c>
      <c r="Z11" s="3" t="str">
        <f t="shared" si="21"/>
        <v>N</v>
      </c>
      <c r="AA11" s="3" t="str">
        <f t="shared" si="22"/>
        <v>N</v>
      </c>
      <c r="AB11" s="3" t="str">
        <f t="shared" si="23"/>
        <v>N</v>
      </c>
      <c r="AC11" s="3" t="str">
        <f t="shared" si="24"/>
        <v>N</v>
      </c>
      <c r="AD11" s="3" t="str">
        <f t="shared" si="25"/>
        <v>N</v>
      </c>
      <c r="AE11" s="3" t="str">
        <f t="shared" si="26"/>
        <v>N</v>
      </c>
      <c r="AF11" s="38">
        <v>41794</v>
      </c>
    </row>
    <row r="12" spans="1:32" ht="38.25" x14ac:dyDescent="0.25">
      <c r="A12" s="6" t="s">
        <v>263</v>
      </c>
      <c r="B12" s="6" t="s">
        <v>1682</v>
      </c>
      <c r="C12" s="6" t="s">
        <v>84</v>
      </c>
      <c r="D12" s="3" t="str">
        <f t="shared" si="0"/>
        <v>N</v>
      </c>
      <c r="E12" s="3"/>
      <c r="F12" s="3" t="str">
        <f t="shared" si="1"/>
        <v>N</v>
      </c>
      <c r="G12" s="3" t="str">
        <f t="shared" si="2"/>
        <v>N</v>
      </c>
      <c r="H12" s="3" t="str">
        <f t="shared" si="3"/>
        <v>N</v>
      </c>
      <c r="I12" s="3" t="str">
        <f t="shared" si="4"/>
        <v>N</v>
      </c>
      <c r="J12" s="3" t="str">
        <f t="shared" si="5"/>
        <v>N</v>
      </c>
      <c r="K12" s="3" t="str">
        <f t="shared" si="6"/>
        <v>N</v>
      </c>
      <c r="L12" s="3" t="str">
        <f t="shared" si="7"/>
        <v>N</v>
      </c>
      <c r="M12" s="3" t="str">
        <f t="shared" si="8"/>
        <v>N</v>
      </c>
      <c r="N12" s="3" t="str">
        <f t="shared" si="9"/>
        <v>N</v>
      </c>
      <c r="O12" s="3" t="str">
        <f t="shared" si="10"/>
        <v>N</v>
      </c>
      <c r="P12" s="3" t="str">
        <f t="shared" si="11"/>
        <v>N</v>
      </c>
      <c r="Q12" s="3" t="str">
        <f t="shared" si="12"/>
        <v>N</v>
      </c>
      <c r="R12" s="3" t="str">
        <f t="shared" si="13"/>
        <v>N</v>
      </c>
      <c r="S12" s="3" t="str">
        <f t="shared" si="14"/>
        <v>N</v>
      </c>
      <c r="T12" s="3" t="str">
        <f t="shared" si="15"/>
        <v>N</v>
      </c>
      <c r="U12" s="3" t="str">
        <f t="shared" si="16"/>
        <v>N</v>
      </c>
      <c r="V12" s="3" t="str">
        <f t="shared" si="17"/>
        <v>Y</v>
      </c>
      <c r="W12" s="3" t="str">
        <f t="shared" si="18"/>
        <v>N</v>
      </c>
      <c r="X12" s="3" t="str">
        <f t="shared" si="19"/>
        <v>N</v>
      </c>
      <c r="Y12" s="3" t="str">
        <f t="shared" si="20"/>
        <v>N</v>
      </c>
      <c r="Z12" s="3" t="str">
        <f t="shared" si="21"/>
        <v>N</v>
      </c>
      <c r="AA12" s="3" t="str">
        <f t="shared" si="22"/>
        <v>N</v>
      </c>
      <c r="AB12" s="3" t="str">
        <f t="shared" si="23"/>
        <v>N</v>
      </c>
      <c r="AC12" s="3" t="str">
        <f t="shared" si="24"/>
        <v>N</v>
      </c>
      <c r="AD12" s="3" t="str">
        <f t="shared" si="25"/>
        <v>N</v>
      </c>
      <c r="AE12" s="3" t="str">
        <f t="shared" si="26"/>
        <v>N</v>
      </c>
      <c r="AF12" s="38">
        <v>41794</v>
      </c>
    </row>
    <row r="13" spans="1:32" ht="51" x14ac:dyDescent="0.25">
      <c r="A13" s="6" t="s">
        <v>1469</v>
      </c>
      <c r="B13" s="6" t="s">
        <v>1683</v>
      </c>
      <c r="C13" s="6" t="s">
        <v>152</v>
      </c>
      <c r="D13" s="3" t="str">
        <f t="shared" si="0"/>
        <v>N</v>
      </c>
      <c r="E13" s="3"/>
      <c r="F13" s="3" t="str">
        <f t="shared" si="1"/>
        <v>N</v>
      </c>
      <c r="G13" s="3" t="str">
        <f t="shared" si="2"/>
        <v>N</v>
      </c>
      <c r="H13" s="3" t="str">
        <f t="shared" si="3"/>
        <v>N</v>
      </c>
      <c r="I13" s="3" t="str">
        <f t="shared" si="4"/>
        <v>N</v>
      </c>
      <c r="J13" s="3" t="str">
        <f t="shared" si="5"/>
        <v>N</v>
      </c>
      <c r="K13" s="3" t="str">
        <f t="shared" si="6"/>
        <v>N</v>
      </c>
      <c r="L13" s="3" t="str">
        <f t="shared" si="7"/>
        <v>N</v>
      </c>
      <c r="M13" s="3" t="str">
        <f t="shared" si="8"/>
        <v>N</v>
      </c>
      <c r="N13" s="3" t="str">
        <f t="shared" si="9"/>
        <v>N</v>
      </c>
      <c r="O13" s="3" t="str">
        <f t="shared" si="10"/>
        <v>N</v>
      </c>
      <c r="P13" s="3" t="str">
        <f t="shared" si="11"/>
        <v>N</v>
      </c>
      <c r="Q13" s="3" t="str">
        <f t="shared" si="12"/>
        <v>N</v>
      </c>
      <c r="R13" s="3" t="str">
        <f t="shared" si="13"/>
        <v>N</v>
      </c>
      <c r="S13" s="3" t="str">
        <f t="shared" si="14"/>
        <v>N</v>
      </c>
      <c r="T13" s="3" t="str">
        <f t="shared" si="15"/>
        <v>N</v>
      </c>
      <c r="U13" s="3" t="str">
        <f t="shared" si="16"/>
        <v>N</v>
      </c>
      <c r="V13" s="3" t="str">
        <f t="shared" si="17"/>
        <v>Y</v>
      </c>
      <c r="W13" s="3" t="str">
        <f t="shared" si="18"/>
        <v>N</v>
      </c>
      <c r="X13" s="3" t="str">
        <f t="shared" si="19"/>
        <v>N</v>
      </c>
      <c r="Y13" s="3" t="str">
        <f t="shared" si="20"/>
        <v>N</v>
      </c>
      <c r="Z13" s="3" t="str">
        <f t="shared" si="21"/>
        <v>N</v>
      </c>
      <c r="AA13" s="3" t="str">
        <f t="shared" si="22"/>
        <v>N</v>
      </c>
      <c r="AB13" s="3" t="str">
        <f t="shared" si="23"/>
        <v>N</v>
      </c>
      <c r="AC13" s="3" t="str">
        <f t="shared" si="24"/>
        <v>N</v>
      </c>
      <c r="AD13" s="3" t="str">
        <f t="shared" si="25"/>
        <v>N</v>
      </c>
      <c r="AE13" s="3" t="str">
        <f t="shared" si="26"/>
        <v>N</v>
      </c>
      <c r="AF13" s="38">
        <v>41794</v>
      </c>
    </row>
    <row r="14" spans="1:32" ht="102" x14ac:dyDescent="0.25">
      <c r="A14" s="6" t="s">
        <v>268</v>
      </c>
      <c r="B14" s="6" t="s">
        <v>1684</v>
      </c>
      <c r="C14" s="6" t="s">
        <v>160</v>
      </c>
      <c r="D14" s="3" t="str">
        <f t="shared" si="0"/>
        <v>N</v>
      </c>
      <c r="E14" s="3"/>
      <c r="F14" s="3" t="str">
        <f t="shared" si="1"/>
        <v>N</v>
      </c>
      <c r="G14" s="3" t="str">
        <f t="shared" si="2"/>
        <v>N</v>
      </c>
      <c r="H14" s="3" t="str">
        <f t="shared" si="3"/>
        <v>N</v>
      </c>
      <c r="I14" s="3" t="str">
        <f t="shared" si="4"/>
        <v>N</v>
      </c>
      <c r="J14" s="3" t="str">
        <f t="shared" si="5"/>
        <v>N</v>
      </c>
      <c r="K14" s="3" t="str">
        <f t="shared" si="6"/>
        <v>N</v>
      </c>
      <c r="L14" s="3" t="str">
        <f t="shared" si="7"/>
        <v>N</v>
      </c>
      <c r="M14" s="3" t="str">
        <f t="shared" si="8"/>
        <v>N</v>
      </c>
      <c r="N14" s="3" t="str">
        <f t="shared" si="9"/>
        <v>N</v>
      </c>
      <c r="O14" s="3" t="str">
        <f t="shared" si="10"/>
        <v>N</v>
      </c>
      <c r="P14" s="3" t="str">
        <f t="shared" si="11"/>
        <v>N</v>
      </c>
      <c r="Q14" s="3" t="str">
        <f t="shared" si="12"/>
        <v>N</v>
      </c>
      <c r="R14" s="3" t="str">
        <f t="shared" si="13"/>
        <v>N</v>
      </c>
      <c r="S14" s="3" t="str">
        <f t="shared" si="14"/>
        <v>N</v>
      </c>
      <c r="T14" s="3" t="str">
        <f t="shared" si="15"/>
        <v>Y</v>
      </c>
      <c r="U14" s="3" t="str">
        <f t="shared" si="16"/>
        <v>N</v>
      </c>
      <c r="V14" s="3" t="str">
        <f t="shared" si="17"/>
        <v>N</v>
      </c>
      <c r="W14" s="3" t="str">
        <f t="shared" si="18"/>
        <v>N</v>
      </c>
      <c r="X14" s="3" t="str">
        <f t="shared" si="19"/>
        <v>N</v>
      </c>
      <c r="Y14" s="3" t="str">
        <f t="shared" si="20"/>
        <v>N</v>
      </c>
      <c r="Z14" s="3" t="str">
        <f t="shared" si="21"/>
        <v>N</v>
      </c>
      <c r="AA14" s="3" t="str">
        <f t="shared" si="22"/>
        <v>N</v>
      </c>
      <c r="AB14" s="3" t="str">
        <f t="shared" si="23"/>
        <v>N</v>
      </c>
      <c r="AC14" s="3" t="str">
        <f t="shared" si="24"/>
        <v>N</v>
      </c>
      <c r="AD14" s="3" t="str">
        <f t="shared" si="25"/>
        <v>N</v>
      </c>
      <c r="AE14" s="3" t="str">
        <f t="shared" si="26"/>
        <v>N</v>
      </c>
      <c r="AF14" s="38">
        <v>41794</v>
      </c>
    </row>
    <row r="15" spans="1:32" ht="51" x14ac:dyDescent="0.25">
      <c r="A15" s="6" t="s">
        <v>1470</v>
      </c>
      <c r="B15" s="6" t="s">
        <v>1685</v>
      </c>
      <c r="C15" s="6" t="s">
        <v>160</v>
      </c>
      <c r="D15" s="3" t="str">
        <f t="shared" si="0"/>
        <v>N</v>
      </c>
      <c r="E15" s="3"/>
      <c r="F15" s="3" t="str">
        <f t="shared" si="1"/>
        <v>N</v>
      </c>
      <c r="G15" s="3" t="str">
        <f t="shared" si="2"/>
        <v>N</v>
      </c>
      <c r="H15" s="3" t="str">
        <f t="shared" si="3"/>
        <v>N</v>
      </c>
      <c r="I15" s="3" t="str">
        <f t="shared" si="4"/>
        <v>N</v>
      </c>
      <c r="J15" s="3" t="str">
        <f t="shared" si="5"/>
        <v>N</v>
      </c>
      <c r="K15" s="3" t="str">
        <f t="shared" si="6"/>
        <v>N</v>
      </c>
      <c r="L15" s="3" t="str">
        <f t="shared" si="7"/>
        <v>N</v>
      </c>
      <c r="M15" s="3" t="str">
        <f t="shared" si="8"/>
        <v>N</v>
      </c>
      <c r="N15" s="3" t="str">
        <f t="shared" si="9"/>
        <v>N</v>
      </c>
      <c r="O15" s="3" t="str">
        <f t="shared" si="10"/>
        <v>N</v>
      </c>
      <c r="P15" s="3" t="str">
        <f t="shared" si="11"/>
        <v>N</v>
      </c>
      <c r="Q15" s="3" t="str">
        <f t="shared" si="12"/>
        <v>N</v>
      </c>
      <c r="R15" s="3" t="str">
        <f t="shared" si="13"/>
        <v>N</v>
      </c>
      <c r="S15" s="3" t="str">
        <f t="shared" si="14"/>
        <v>N</v>
      </c>
      <c r="T15" s="3" t="str">
        <f t="shared" si="15"/>
        <v>Y</v>
      </c>
      <c r="U15" s="3" t="str">
        <f t="shared" si="16"/>
        <v>N</v>
      </c>
      <c r="V15" s="3" t="str">
        <f t="shared" si="17"/>
        <v>N</v>
      </c>
      <c r="W15" s="3" t="str">
        <f t="shared" si="18"/>
        <v>N</v>
      </c>
      <c r="X15" s="3" t="str">
        <f t="shared" si="19"/>
        <v>N</v>
      </c>
      <c r="Y15" s="3" t="str">
        <f t="shared" si="20"/>
        <v>N</v>
      </c>
      <c r="Z15" s="3" t="str">
        <f t="shared" si="21"/>
        <v>N</v>
      </c>
      <c r="AA15" s="3" t="str">
        <f t="shared" si="22"/>
        <v>N</v>
      </c>
      <c r="AB15" s="3" t="str">
        <f t="shared" si="23"/>
        <v>N</v>
      </c>
      <c r="AC15" s="3" t="str">
        <f t="shared" si="24"/>
        <v>N</v>
      </c>
      <c r="AD15" s="3" t="str">
        <f t="shared" si="25"/>
        <v>N</v>
      </c>
      <c r="AE15" s="3" t="str">
        <f t="shared" si="26"/>
        <v>N</v>
      </c>
      <c r="AF15" s="38">
        <v>41794</v>
      </c>
    </row>
    <row r="16" spans="1:32" ht="178.5" x14ac:dyDescent="0.25">
      <c r="A16" s="6" t="s">
        <v>264</v>
      </c>
      <c r="B16" s="6" t="s">
        <v>2051</v>
      </c>
      <c r="C16" s="6" t="s">
        <v>160</v>
      </c>
      <c r="D16" s="3" t="str">
        <f t="shared" si="0"/>
        <v>N</v>
      </c>
      <c r="E16" s="3"/>
      <c r="F16" s="3" t="str">
        <f t="shared" si="1"/>
        <v>N</v>
      </c>
      <c r="G16" s="3" t="str">
        <f t="shared" si="2"/>
        <v>N</v>
      </c>
      <c r="H16" s="3" t="str">
        <f t="shared" si="3"/>
        <v>N</v>
      </c>
      <c r="I16" s="3" t="str">
        <f t="shared" si="4"/>
        <v>N</v>
      </c>
      <c r="J16" s="3" t="str">
        <f t="shared" si="5"/>
        <v>N</v>
      </c>
      <c r="K16" s="3" t="str">
        <f t="shared" si="6"/>
        <v>N</v>
      </c>
      <c r="L16" s="3" t="str">
        <f t="shared" si="7"/>
        <v>N</v>
      </c>
      <c r="M16" s="3" t="str">
        <f t="shared" si="8"/>
        <v>N</v>
      </c>
      <c r="N16" s="3" t="str">
        <f t="shared" si="9"/>
        <v>N</v>
      </c>
      <c r="O16" s="3" t="str">
        <f t="shared" si="10"/>
        <v>N</v>
      </c>
      <c r="P16" s="3" t="str">
        <f t="shared" si="11"/>
        <v>N</v>
      </c>
      <c r="Q16" s="3" t="str">
        <f t="shared" si="12"/>
        <v>N</v>
      </c>
      <c r="R16" s="3" t="str">
        <f t="shared" si="13"/>
        <v>N</v>
      </c>
      <c r="S16" s="3" t="str">
        <f t="shared" si="14"/>
        <v>N</v>
      </c>
      <c r="T16" s="3" t="str">
        <f t="shared" si="15"/>
        <v>N</v>
      </c>
      <c r="U16" s="3" t="str">
        <f t="shared" si="16"/>
        <v>N</v>
      </c>
      <c r="V16" s="3" t="str">
        <f t="shared" si="17"/>
        <v>Y</v>
      </c>
      <c r="W16" s="3" t="str">
        <f t="shared" si="18"/>
        <v>N</v>
      </c>
      <c r="X16" s="3" t="str">
        <f t="shared" si="19"/>
        <v>N</v>
      </c>
      <c r="Y16" s="3" t="str">
        <f t="shared" si="20"/>
        <v>N</v>
      </c>
      <c r="Z16" s="3" t="str">
        <f t="shared" si="21"/>
        <v>N</v>
      </c>
      <c r="AA16" s="3" t="str">
        <f t="shared" si="22"/>
        <v>N</v>
      </c>
      <c r="AB16" s="3" t="str">
        <f t="shared" si="23"/>
        <v>N</v>
      </c>
      <c r="AC16" s="3" t="str">
        <f t="shared" si="24"/>
        <v>N</v>
      </c>
      <c r="AD16" s="3" t="str">
        <f t="shared" si="25"/>
        <v>N</v>
      </c>
      <c r="AE16" s="3" t="str">
        <f t="shared" si="26"/>
        <v>N</v>
      </c>
      <c r="AF16" s="38">
        <v>41794</v>
      </c>
    </row>
    <row r="17" spans="1:32" ht="38.25" x14ac:dyDescent="0.25">
      <c r="A17" s="6" t="s">
        <v>269</v>
      </c>
      <c r="B17" s="6" t="s">
        <v>1686</v>
      </c>
      <c r="C17" s="6" t="s">
        <v>160</v>
      </c>
      <c r="D17" s="3" t="str">
        <f t="shared" si="0"/>
        <v>N</v>
      </c>
      <c r="E17" s="3"/>
      <c r="F17" s="3" t="str">
        <f t="shared" si="1"/>
        <v>N</v>
      </c>
      <c r="G17" s="3" t="str">
        <f t="shared" si="2"/>
        <v>N</v>
      </c>
      <c r="H17" s="3" t="str">
        <f t="shared" si="3"/>
        <v>N</v>
      </c>
      <c r="I17" s="3" t="str">
        <f t="shared" si="4"/>
        <v>N</v>
      </c>
      <c r="J17" s="3" t="str">
        <f t="shared" si="5"/>
        <v>N</v>
      </c>
      <c r="K17" s="3" t="str">
        <f t="shared" si="6"/>
        <v>N</v>
      </c>
      <c r="L17" s="3" t="str">
        <f t="shared" si="7"/>
        <v>N</v>
      </c>
      <c r="M17" s="3" t="str">
        <f t="shared" si="8"/>
        <v>N</v>
      </c>
      <c r="N17" s="3" t="str">
        <f t="shared" si="9"/>
        <v>N</v>
      </c>
      <c r="O17" s="3" t="str">
        <f t="shared" si="10"/>
        <v>N</v>
      </c>
      <c r="P17" s="3" t="str">
        <f t="shared" si="11"/>
        <v>N</v>
      </c>
      <c r="Q17" s="3" t="str">
        <f t="shared" si="12"/>
        <v>N</v>
      </c>
      <c r="R17" s="3" t="str">
        <f t="shared" si="13"/>
        <v>N</v>
      </c>
      <c r="S17" s="3" t="str">
        <f t="shared" si="14"/>
        <v>N</v>
      </c>
      <c r="T17" s="3" t="str">
        <f t="shared" si="15"/>
        <v>Y</v>
      </c>
      <c r="U17" s="3" t="str">
        <f t="shared" si="16"/>
        <v>N</v>
      </c>
      <c r="V17" s="3" t="str">
        <f t="shared" si="17"/>
        <v>N</v>
      </c>
      <c r="W17" s="3" t="str">
        <f t="shared" si="18"/>
        <v>N</v>
      </c>
      <c r="X17" s="3" t="str">
        <f t="shared" si="19"/>
        <v>N</v>
      </c>
      <c r="Y17" s="3" t="str">
        <f t="shared" si="20"/>
        <v>N</v>
      </c>
      <c r="Z17" s="3" t="str">
        <f t="shared" si="21"/>
        <v>N</v>
      </c>
      <c r="AA17" s="3" t="str">
        <f t="shared" si="22"/>
        <v>N</v>
      </c>
      <c r="AB17" s="3" t="str">
        <f t="shared" si="23"/>
        <v>N</v>
      </c>
      <c r="AC17" s="3" t="str">
        <f t="shared" si="24"/>
        <v>N</v>
      </c>
      <c r="AD17" s="3" t="str">
        <f t="shared" si="25"/>
        <v>N</v>
      </c>
      <c r="AE17" s="3" t="str">
        <f t="shared" si="26"/>
        <v>N</v>
      </c>
      <c r="AF17" s="38">
        <v>41794</v>
      </c>
    </row>
    <row r="18" spans="1:32" ht="38.25" x14ac:dyDescent="0.25">
      <c r="A18" s="6" t="s">
        <v>265</v>
      </c>
      <c r="B18" s="6" t="s">
        <v>1605</v>
      </c>
      <c r="C18" s="6" t="s">
        <v>160</v>
      </c>
      <c r="D18" s="3" t="str">
        <f t="shared" si="0"/>
        <v>N</v>
      </c>
      <c r="E18" s="3"/>
      <c r="F18" s="3" t="str">
        <f t="shared" si="1"/>
        <v>N</v>
      </c>
      <c r="G18" s="3" t="str">
        <f t="shared" si="2"/>
        <v>N</v>
      </c>
      <c r="H18" s="3" t="str">
        <f t="shared" si="3"/>
        <v>N</v>
      </c>
      <c r="I18" s="3" t="str">
        <f t="shared" si="4"/>
        <v>N</v>
      </c>
      <c r="J18" s="3" t="str">
        <f t="shared" si="5"/>
        <v>N</v>
      </c>
      <c r="K18" s="3" t="str">
        <f t="shared" si="6"/>
        <v>N</v>
      </c>
      <c r="L18" s="3" t="str">
        <f t="shared" si="7"/>
        <v>N</v>
      </c>
      <c r="M18" s="3" t="str">
        <f t="shared" si="8"/>
        <v>N</v>
      </c>
      <c r="N18" s="3" t="str">
        <f t="shared" si="9"/>
        <v>N</v>
      </c>
      <c r="O18" s="3" t="str">
        <f t="shared" si="10"/>
        <v>N</v>
      </c>
      <c r="P18" s="3" t="str">
        <f t="shared" si="11"/>
        <v>N</v>
      </c>
      <c r="Q18" s="3" t="str">
        <f t="shared" si="12"/>
        <v>N</v>
      </c>
      <c r="R18" s="3" t="str">
        <f t="shared" si="13"/>
        <v>N</v>
      </c>
      <c r="S18" s="3" t="str">
        <f t="shared" si="14"/>
        <v>N</v>
      </c>
      <c r="T18" s="3" t="str">
        <f t="shared" si="15"/>
        <v>N</v>
      </c>
      <c r="U18" s="3" t="str">
        <f t="shared" si="16"/>
        <v>N</v>
      </c>
      <c r="V18" s="3" t="str">
        <f t="shared" si="17"/>
        <v>Y</v>
      </c>
      <c r="W18" s="3" t="str">
        <f t="shared" si="18"/>
        <v>N</v>
      </c>
      <c r="X18" s="3" t="str">
        <f t="shared" si="19"/>
        <v>N</v>
      </c>
      <c r="Y18" s="3" t="str">
        <f t="shared" si="20"/>
        <v>N</v>
      </c>
      <c r="Z18" s="3" t="str">
        <f t="shared" si="21"/>
        <v>N</v>
      </c>
      <c r="AA18" s="3" t="str">
        <f t="shared" si="22"/>
        <v>N</v>
      </c>
      <c r="AB18" s="3" t="str">
        <f t="shared" si="23"/>
        <v>N</v>
      </c>
      <c r="AC18" s="3" t="str">
        <f t="shared" si="24"/>
        <v>N</v>
      </c>
      <c r="AD18" s="3" t="str">
        <f t="shared" si="25"/>
        <v>N</v>
      </c>
      <c r="AE18" s="3" t="str">
        <f t="shared" si="26"/>
        <v>N</v>
      </c>
      <c r="AF18" s="38">
        <v>41794</v>
      </c>
    </row>
    <row r="19" spans="1:32" ht="51" x14ac:dyDescent="0.25">
      <c r="A19" s="6" t="s">
        <v>266</v>
      </c>
      <c r="B19" s="6" t="s">
        <v>1591</v>
      </c>
      <c r="C19" s="6" t="s">
        <v>160</v>
      </c>
      <c r="D19" s="3" t="str">
        <f t="shared" si="0"/>
        <v>N</v>
      </c>
      <c r="E19" s="3"/>
      <c r="F19" s="3" t="str">
        <f t="shared" si="1"/>
        <v>N</v>
      </c>
      <c r="G19" s="3" t="str">
        <f t="shared" si="2"/>
        <v>N</v>
      </c>
      <c r="H19" s="3" t="str">
        <f t="shared" si="3"/>
        <v>N</v>
      </c>
      <c r="I19" s="3" t="str">
        <f t="shared" si="4"/>
        <v>N</v>
      </c>
      <c r="J19" s="3" t="str">
        <f t="shared" si="5"/>
        <v>N</v>
      </c>
      <c r="K19" s="3" t="str">
        <f t="shared" si="6"/>
        <v>N</v>
      </c>
      <c r="L19" s="3" t="str">
        <f t="shared" si="7"/>
        <v>N</v>
      </c>
      <c r="M19" s="3" t="str">
        <f t="shared" si="8"/>
        <v>N</v>
      </c>
      <c r="N19" s="3" t="str">
        <f t="shared" si="9"/>
        <v>N</v>
      </c>
      <c r="O19" s="3" t="str">
        <f t="shared" si="10"/>
        <v>N</v>
      </c>
      <c r="P19" s="3" t="str">
        <f t="shared" si="11"/>
        <v>N</v>
      </c>
      <c r="Q19" s="3" t="str">
        <f t="shared" si="12"/>
        <v>N</v>
      </c>
      <c r="R19" s="3" t="str">
        <f t="shared" si="13"/>
        <v>N</v>
      </c>
      <c r="S19" s="3" t="str">
        <f t="shared" si="14"/>
        <v>N</v>
      </c>
      <c r="T19" s="3" t="str">
        <f t="shared" si="15"/>
        <v>N</v>
      </c>
      <c r="U19" s="3" t="str">
        <f t="shared" si="16"/>
        <v>N</v>
      </c>
      <c r="V19" s="3" t="str">
        <f t="shared" si="17"/>
        <v>Y</v>
      </c>
      <c r="W19" s="3" t="str">
        <f t="shared" si="18"/>
        <v>N</v>
      </c>
      <c r="X19" s="3" t="str">
        <f t="shared" si="19"/>
        <v>N</v>
      </c>
      <c r="Y19" s="3" t="str">
        <f t="shared" si="20"/>
        <v>N</v>
      </c>
      <c r="Z19" s="3" t="str">
        <f t="shared" si="21"/>
        <v>N</v>
      </c>
      <c r="AA19" s="3" t="str">
        <f t="shared" si="22"/>
        <v>N</v>
      </c>
      <c r="AB19" s="3" t="str">
        <f t="shared" si="23"/>
        <v>N</v>
      </c>
      <c r="AC19" s="3" t="str">
        <f t="shared" si="24"/>
        <v>N</v>
      </c>
      <c r="AD19" s="3" t="str">
        <f t="shared" si="25"/>
        <v>N</v>
      </c>
      <c r="AE19" s="3" t="str">
        <f t="shared" si="26"/>
        <v>N</v>
      </c>
      <c r="AF19" s="38">
        <v>41794</v>
      </c>
    </row>
    <row r="20" spans="1:32" ht="63.75" x14ac:dyDescent="0.25">
      <c r="A20" s="6" t="s">
        <v>261</v>
      </c>
      <c r="B20" s="6" t="s">
        <v>2050</v>
      </c>
      <c r="C20" s="6" t="s">
        <v>262</v>
      </c>
      <c r="D20" s="3" t="str">
        <f t="shared" si="0"/>
        <v>N</v>
      </c>
      <c r="E20" s="3"/>
      <c r="F20" s="3" t="str">
        <f t="shared" si="1"/>
        <v>N</v>
      </c>
      <c r="G20" s="3" t="str">
        <f t="shared" si="2"/>
        <v>N</v>
      </c>
      <c r="H20" s="3" t="str">
        <f t="shared" si="3"/>
        <v>N</v>
      </c>
      <c r="I20" s="3" t="str">
        <f t="shared" si="4"/>
        <v>N</v>
      </c>
      <c r="J20" s="3" t="str">
        <f t="shared" si="5"/>
        <v>N</v>
      </c>
      <c r="K20" s="3" t="str">
        <f t="shared" si="6"/>
        <v>N</v>
      </c>
      <c r="L20" s="3" t="str">
        <f t="shared" si="7"/>
        <v>N</v>
      </c>
      <c r="M20" s="3" t="str">
        <f t="shared" si="8"/>
        <v>N</v>
      </c>
      <c r="N20" s="3" t="str">
        <f t="shared" si="9"/>
        <v>N</v>
      </c>
      <c r="O20" s="3" t="str">
        <f t="shared" si="10"/>
        <v>N</v>
      </c>
      <c r="P20" s="3" t="str">
        <f t="shared" si="11"/>
        <v>N</v>
      </c>
      <c r="Q20" s="3" t="str">
        <f t="shared" si="12"/>
        <v>N</v>
      </c>
      <c r="R20" s="3" t="str">
        <f t="shared" si="13"/>
        <v>N</v>
      </c>
      <c r="S20" s="3" t="str">
        <f t="shared" si="14"/>
        <v>N</v>
      </c>
      <c r="T20" s="3" t="str">
        <f t="shared" si="15"/>
        <v>Y</v>
      </c>
      <c r="U20" s="3" t="str">
        <f t="shared" si="16"/>
        <v>N</v>
      </c>
      <c r="V20" s="3" t="str">
        <f t="shared" si="17"/>
        <v>N</v>
      </c>
      <c r="W20" s="3" t="str">
        <f t="shared" si="18"/>
        <v>N</v>
      </c>
      <c r="X20" s="3" t="str">
        <f t="shared" si="19"/>
        <v>N</v>
      </c>
      <c r="Y20" s="3" t="str">
        <f t="shared" si="20"/>
        <v>N</v>
      </c>
      <c r="Z20" s="3" t="str">
        <f t="shared" si="21"/>
        <v>N</v>
      </c>
      <c r="AA20" s="3" t="str">
        <f t="shared" si="22"/>
        <v>N</v>
      </c>
      <c r="AB20" s="3" t="str">
        <f t="shared" si="23"/>
        <v>N</v>
      </c>
      <c r="AC20" s="3" t="str">
        <f t="shared" si="24"/>
        <v>N</v>
      </c>
      <c r="AD20" s="3" t="str">
        <f t="shared" si="25"/>
        <v>N</v>
      </c>
      <c r="AE20" s="3" t="str">
        <f t="shared" si="26"/>
        <v>N</v>
      </c>
      <c r="AF20" s="38">
        <v>41794</v>
      </c>
    </row>
    <row r="21" spans="1:32" ht="63.75" x14ac:dyDescent="0.25">
      <c r="A21" s="6" t="s">
        <v>1488</v>
      </c>
      <c r="B21" s="6" t="s">
        <v>1606</v>
      </c>
      <c r="C21" s="6" t="s">
        <v>160</v>
      </c>
      <c r="D21" s="3" t="str">
        <f t="shared" si="0"/>
        <v>N</v>
      </c>
      <c r="E21" s="3"/>
      <c r="F21" s="3" t="str">
        <f t="shared" si="1"/>
        <v>N</v>
      </c>
      <c r="G21" s="3" t="str">
        <f t="shared" si="2"/>
        <v>N</v>
      </c>
      <c r="H21" s="3" t="str">
        <f t="shared" si="3"/>
        <v>N</v>
      </c>
      <c r="I21" s="3" t="str">
        <f t="shared" si="4"/>
        <v>N</v>
      </c>
      <c r="J21" s="3" t="str">
        <f t="shared" si="5"/>
        <v>N</v>
      </c>
      <c r="K21" s="3" t="str">
        <f t="shared" si="6"/>
        <v>N</v>
      </c>
      <c r="L21" s="3" t="str">
        <f t="shared" si="7"/>
        <v>N</v>
      </c>
      <c r="M21" s="3" t="str">
        <f t="shared" si="8"/>
        <v>N</v>
      </c>
      <c r="N21" s="3" t="str">
        <f t="shared" si="9"/>
        <v>N</v>
      </c>
      <c r="O21" s="3" t="str">
        <f t="shared" si="10"/>
        <v>N</v>
      </c>
      <c r="P21" s="3" t="str">
        <f t="shared" si="11"/>
        <v>N</v>
      </c>
      <c r="Q21" s="3" t="str">
        <f t="shared" si="12"/>
        <v>N</v>
      </c>
      <c r="R21" s="3" t="str">
        <f t="shared" si="13"/>
        <v>N</v>
      </c>
      <c r="S21" s="3" t="str">
        <f t="shared" si="14"/>
        <v>Y</v>
      </c>
      <c r="T21" s="3" t="str">
        <f t="shared" si="15"/>
        <v>N</v>
      </c>
      <c r="U21" s="3" t="str">
        <f t="shared" si="16"/>
        <v>N</v>
      </c>
      <c r="V21" s="3" t="str">
        <f t="shared" si="17"/>
        <v>N</v>
      </c>
      <c r="W21" s="3" t="str">
        <f t="shared" si="18"/>
        <v>N</v>
      </c>
      <c r="X21" s="3" t="str">
        <f t="shared" si="19"/>
        <v>N</v>
      </c>
      <c r="Y21" s="3" t="str">
        <f t="shared" si="20"/>
        <v>N</v>
      </c>
      <c r="Z21" s="3" t="str">
        <f t="shared" si="21"/>
        <v>N</v>
      </c>
      <c r="AA21" s="3" t="str">
        <f t="shared" si="22"/>
        <v>N</v>
      </c>
      <c r="AB21" s="3" t="str">
        <f t="shared" si="23"/>
        <v>N</v>
      </c>
      <c r="AC21" s="3" t="str">
        <f t="shared" si="24"/>
        <v>N</v>
      </c>
      <c r="AD21" s="3" t="str">
        <f t="shared" si="25"/>
        <v>N</v>
      </c>
      <c r="AE21" s="3" t="str">
        <f t="shared" si="26"/>
        <v>N</v>
      </c>
      <c r="AF21" s="38">
        <v>41794</v>
      </c>
    </row>
    <row r="22" spans="1:32" ht="38.25" x14ac:dyDescent="0.25">
      <c r="A22" s="6" t="s">
        <v>245</v>
      </c>
      <c r="B22" s="6" t="s">
        <v>1687</v>
      </c>
      <c r="C22" s="6" t="s">
        <v>167</v>
      </c>
      <c r="D22" s="3" t="str">
        <f t="shared" si="0"/>
        <v>N</v>
      </c>
      <c r="E22" s="3"/>
      <c r="F22" s="3" t="str">
        <f t="shared" si="1"/>
        <v>N</v>
      </c>
      <c r="G22" s="3" t="str">
        <f t="shared" si="2"/>
        <v>N</v>
      </c>
      <c r="H22" s="3" t="str">
        <f t="shared" si="3"/>
        <v>N</v>
      </c>
      <c r="I22" s="3" t="str">
        <f t="shared" si="4"/>
        <v>N</v>
      </c>
      <c r="J22" s="3" t="str">
        <f t="shared" si="5"/>
        <v>N</v>
      </c>
      <c r="K22" s="3" t="str">
        <f t="shared" si="6"/>
        <v>N</v>
      </c>
      <c r="L22" s="3" t="str">
        <f t="shared" si="7"/>
        <v>N</v>
      </c>
      <c r="M22" s="3" t="str">
        <f t="shared" si="8"/>
        <v>N</v>
      </c>
      <c r="N22" s="3" t="str">
        <f t="shared" si="9"/>
        <v>N</v>
      </c>
      <c r="O22" s="3" t="str">
        <f t="shared" si="10"/>
        <v>N</v>
      </c>
      <c r="P22" s="3" t="str">
        <f t="shared" si="11"/>
        <v>N</v>
      </c>
      <c r="Q22" s="3" t="str">
        <f t="shared" si="12"/>
        <v>N</v>
      </c>
      <c r="R22" s="3" t="str">
        <f t="shared" si="13"/>
        <v>N</v>
      </c>
      <c r="S22" s="3" t="str">
        <f t="shared" si="14"/>
        <v>Y</v>
      </c>
      <c r="T22" s="3" t="str">
        <f t="shared" si="15"/>
        <v>N</v>
      </c>
      <c r="U22" s="3" t="str">
        <f t="shared" si="16"/>
        <v>N</v>
      </c>
      <c r="V22" s="3" t="str">
        <f t="shared" si="17"/>
        <v>N</v>
      </c>
      <c r="W22" s="3" t="str">
        <f t="shared" si="18"/>
        <v>N</v>
      </c>
      <c r="X22" s="3" t="str">
        <f t="shared" si="19"/>
        <v>N</v>
      </c>
      <c r="Y22" s="3" t="str">
        <f t="shared" si="20"/>
        <v>N</v>
      </c>
      <c r="Z22" s="3" t="str">
        <f t="shared" si="21"/>
        <v>N</v>
      </c>
      <c r="AA22" s="3" t="str">
        <f t="shared" si="22"/>
        <v>N</v>
      </c>
      <c r="AB22" s="3" t="str">
        <f t="shared" si="23"/>
        <v>N</v>
      </c>
      <c r="AC22" s="3" t="str">
        <f t="shared" si="24"/>
        <v>N</v>
      </c>
      <c r="AD22" s="3" t="str">
        <f t="shared" si="25"/>
        <v>N</v>
      </c>
      <c r="AE22" s="3" t="str">
        <f t="shared" si="26"/>
        <v>N</v>
      </c>
      <c r="AF22" s="38">
        <v>41794</v>
      </c>
    </row>
    <row r="23" spans="1:32" ht="51" x14ac:dyDescent="0.25">
      <c r="A23" s="6" t="s">
        <v>249</v>
      </c>
      <c r="B23" s="6" t="s">
        <v>1901</v>
      </c>
      <c r="C23" s="6" t="s">
        <v>118</v>
      </c>
      <c r="D23" s="3" t="str">
        <f t="shared" si="0"/>
        <v>N</v>
      </c>
      <c r="E23" s="3"/>
      <c r="F23" s="3" t="str">
        <f t="shared" si="1"/>
        <v>N</v>
      </c>
      <c r="G23" s="3" t="str">
        <f t="shared" si="2"/>
        <v>N</v>
      </c>
      <c r="H23" s="3" t="str">
        <f t="shared" si="3"/>
        <v>N</v>
      </c>
      <c r="I23" s="3" t="str">
        <f t="shared" si="4"/>
        <v>N</v>
      </c>
      <c r="J23" s="3" t="str">
        <f t="shared" si="5"/>
        <v>N</v>
      </c>
      <c r="K23" s="3" t="str">
        <f t="shared" si="6"/>
        <v>N</v>
      </c>
      <c r="L23" s="3" t="str">
        <f t="shared" si="7"/>
        <v>N</v>
      </c>
      <c r="M23" s="3" t="str">
        <f t="shared" si="8"/>
        <v>N</v>
      </c>
      <c r="N23" s="3" t="str">
        <f t="shared" si="9"/>
        <v>N</v>
      </c>
      <c r="O23" s="3" t="str">
        <f t="shared" si="10"/>
        <v>N</v>
      </c>
      <c r="P23" s="3" t="str">
        <f t="shared" si="11"/>
        <v>N</v>
      </c>
      <c r="Q23" s="3" t="str">
        <f t="shared" si="12"/>
        <v>N</v>
      </c>
      <c r="R23" s="3" t="str">
        <f t="shared" si="13"/>
        <v>N</v>
      </c>
      <c r="S23" s="3" t="str">
        <f t="shared" si="14"/>
        <v>N</v>
      </c>
      <c r="T23" s="3" t="str">
        <f t="shared" si="15"/>
        <v>N</v>
      </c>
      <c r="U23" s="3" t="str">
        <f t="shared" si="16"/>
        <v>N</v>
      </c>
      <c r="V23" s="3" t="str">
        <f t="shared" si="17"/>
        <v>Y</v>
      </c>
      <c r="W23" s="3" t="str">
        <f t="shared" si="18"/>
        <v>N</v>
      </c>
      <c r="X23" s="3" t="str">
        <f t="shared" si="19"/>
        <v>N</v>
      </c>
      <c r="Y23" s="3" t="str">
        <f t="shared" si="20"/>
        <v>N</v>
      </c>
      <c r="Z23" s="3" t="str">
        <f t="shared" si="21"/>
        <v>N</v>
      </c>
      <c r="AA23" s="3" t="str">
        <f t="shared" si="22"/>
        <v>N</v>
      </c>
      <c r="AB23" s="3" t="str">
        <f t="shared" si="23"/>
        <v>N</v>
      </c>
      <c r="AC23" s="3" t="str">
        <f t="shared" si="24"/>
        <v>N</v>
      </c>
      <c r="AD23" s="3" t="str">
        <f t="shared" si="25"/>
        <v>N</v>
      </c>
      <c r="AE23" s="3" t="str">
        <f t="shared" si="26"/>
        <v>N</v>
      </c>
      <c r="AF23" s="38">
        <v>41794</v>
      </c>
    </row>
    <row r="24" spans="1:32" ht="38.25" x14ac:dyDescent="0.25">
      <c r="A24" s="6" t="s">
        <v>251</v>
      </c>
      <c r="B24" s="6" t="s">
        <v>1688</v>
      </c>
      <c r="C24" s="6" t="s">
        <v>160</v>
      </c>
      <c r="D24" s="3" t="str">
        <f t="shared" si="0"/>
        <v>N</v>
      </c>
      <c r="E24" s="3"/>
      <c r="F24" s="3" t="str">
        <f t="shared" si="1"/>
        <v>N</v>
      </c>
      <c r="G24" s="3" t="str">
        <f t="shared" si="2"/>
        <v>N</v>
      </c>
      <c r="H24" s="3" t="str">
        <f t="shared" si="3"/>
        <v>N</v>
      </c>
      <c r="I24" s="3" t="str">
        <f t="shared" si="4"/>
        <v>N</v>
      </c>
      <c r="J24" s="3" t="str">
        <f t="shared" si="5"/>
        <v>N</v>
      </c>
      <c r="K24" s="3" t="str">
        <f t="shared" si="6"/>
        <v>N</v>
      </c>
      <c r="L24" s="3" t="str">
        <f t="shared" si="7"/>
        <v>N</v>
      </c>
      <c r="M24" s="3" t="str">
        <f t="shared" si="8"/>
        <v>N</v>
      </c>
      <c r="N24" s="3" t="str">
        <f t="shared" si="9"/>
        <v>N</v>
      </c>
      <c r="O24" s="3" t="str">
        <f t="shared" si="10"/>
        <v>N</v>
      </c>
      <c r="P24" s="3" t="str">
        <f t="shared" si="11"/>
        <v>N</v>
      </c>
      <c r="Q24" s="3" t="str">
        <f t="shared" si="12"/>
        <v>N</v>
      </c>
      <c r="R24" s="3" t="str">
        <f t="shared" si="13"/>
        <v>N</v>
      </c>
      <c r="S24" s="3" t="str">
        <f t="shared" si="14"/>
        <v>N</v>
      </c>
      <c r="T24" s="3" t="str">
        <f t="shared" si="15"/>
        <v>N</v>
      </c>
      <c r="U24" s="3" t="str">
        <f t="shared" si="16"/>
        <v>N</v>
      </c>
      <c r="V24" s="3" t="str">
        <f t="shared" si="17"/>
        <v>Y</v>
      </c>
      <c r="W24" s="3" t="str">
        <f t="shared" si="18"/>
        <v>N</v>
      </c>
      <c r="X24" s="3" t="str">
        <f t="shared" si="19"/>
        <v>N</v>
      </c>
      <c r="Y24" s="3" t="str">
        <f t="shared" si="20"/>
        <v>N</v>
      </c>
      <c r="Z24" s="3" t="str">
        <f t="shared" si="21"/>
        <v>N</v>
      </c>
      <c r="AA24" s="3" t="str">
        <f t="shared" si="22"/>
        <v>N</v>
      </c>
      <c r="AB24" s="3" t="str">
        <f t="shared" si="23"/>
        <v>N</v>
      </c>
      <c r="AC24" s="3" t="str">
        <f t="shared" si="24"/>
        <v>N</v>
      </c>
      <c r="AD24" s="3" t="str">
        <f t="shared" si="25"/>
        <v>N</v>
      </c>
      <c r="AE24" s="3" t="str">
        <f t="shared" si="26"/>
        <v>N</v>
      </c>
      <c r="AF24" s="38">
        <v>41794</v>
      </c>
    </row>
    <row r="25" spans="1:32" ht="38.25" x14ac:dyDescent="0.25">
      <c r="A25" s="6" t="s">
        <v>1896</v>
      </c>
      <c r="B25" s="6" t="s">
        <v>1897</v>
      </c>
      <c r="C25" s="6" t="s">
        <v>160</v>
      </c>
      <c r="D25" s="3" t="str">
        <f t="shared" si="0"/>
        <v>N</v>
      </c>
      <c r="E25" s="3"/>
      <c r="F25" s="3" t="str">
        <f t="shared" si="1"/>
        <v>N</v>
      </c>
      <c r="G25" s="3" t="str">
        <f t="shared" si="2"/>
        <v>N</v>
      </c>
      <c r="H25" s="3" t="str">
        <f t="shared" si="3"/>
        <v>N</v>
      </c>
      <c r="I25" s="3" t="str">
        <f t="shared" si="4"/>
        <v>N</v>
      </c>
      <c r="J25" s="3" t="str">
        <f t="shared" si="5"/>
        <v>N</v>
      </c>
      <c r="K25" s="3" t="str">
        <f t="shared" si="6"/>
        <v>N</v>
      </c>
      <c r="L25" s="3" t="str">
        <f t="shared" si="7"/>
        <v>N</v>
      </c>
      <c r="M25" s="3" t="str">
        <f t="shared" si="8"/>
        <v>N</v>
      </c>
      <c r="N25" s="3" t="str">
        <f t="shared" si="9"/>
        <v>N</v>
      </c>
      <c r="O25" s="3" t="str">
        <f t="shared" si="10"/>
        <v>N</v>
      </c>
      <c r="P25" s="3" t="str">
        <f t="shared" si="11"/>
        <v>N</v>
      </c>
      <c r="Q25" s="3" t="str">
        <f t="shared" si="12"/>
        <v>N</v>
      </c>
      <c r="R25" s="3" t="str">
        <f t="shared" si="13"/>
        <v>N</v>
      </c>
      <c r="S25" s="3" t="str">
        <f t="shared" si="14"/>
        <v>N</v>
      </c>
      <c r="T25" s="3" t="str">
        <f t="shared" si="15"/>
        <v>N</v>
      </c>
      <c r="U25" s="3" t="str">
        <f t="shared" si="16"/>
        <v>N</v>
      </c>
      <c r="V25" s="3" t="str">
        <f t="shared" si="17"/>
        <v>Y</v>
      </c>
      <c r="W25" s="3" t="str">
        <f t="shared" si="18"/>
        <v>N</v>
      </c>
      <c r="X25" s="3" t="str">
        <f t="shared" si="19"/>
        <v>N</v>
      </c>
      <c r="Y25" s="3" t="str">
        <f t="shared" si="20"/>
        <v>N</v>
      </c>
      <c r="Z25" s="3" t="str">
        <f t="shared" si="21"/>
        <v>N</v>
      </c>
      <c r="AA25" s="3" t="str">
        <f t="shared" si="22"/>
        <v>N</v>
      </c>
      <c r="AB25" s="3" t="str">
        <f t="shared" si="23"/>
        <v>N</v>
      </c>
      <c r="AC25" s="3" t="str">
        <f t="shared" si="24"/>
        <v>N</v>
      </c>
      <c r="AD25" s="3" t="str">
        <f t="shared" si="25"/>
        <v>N</v>
      </c>
      <c r="AE25" s="3" t="str">
        <f t="shared" si="26"/>
        <v>N</v>
      </c>
      <c r="AF25" s="38"/>
    </row>
    <row r="26" spans="1:32" ht="25.5" x14ac:dyDescent="0.25">
      <c r="A26" s="6" t="s">
        <v>2087</v>
      </c>
      <c r="B26" s="6" t="s">
        <v>2088</v>
      </c>
      <c r="C26" s="6" t="s">
        <v>2089</v>
      </c>
      <c r="D26" s="3" t="str">
        <f t="shared" si="0"/>
        <v>N</v>
      </c>
      <c r="E26" s="3"/>
      <c r="F26" s="3" t="str">
        <f t="shared" si="1"/>
        <v>N</v>
      </c>
      <c r="G26" s="3" t="str">
        <f t="shared" si="2"/>
        <v>N</v>
      </c>
      <c r="H26" s="3" t="str">
        <f t="shared" si="3"/>
        <v>N</v>
      </c>
      <c r="I26" s="3" t="str">
        <f t="shared" si="4"/>
        <v>N</v>
      </c>
      <c r="J26" s="3" t="str">
        <f t="shared" si="5"/>
        <v>N</v>
      </c>
      <c r="K26" s="3" t="str">
        <f t="shared" si="6"/>
        <v>N</v>
      </c>
      <c r="L26" s="3" t="str">
        <f t="shared" si="7"/>
        <v>N</v>
      </c>
      <c r="M26" s="3" t="str">
        <f t="shared" si="8"/>
        <v>N</v>
      </c>
      <c r="N26" s="3" t="str">
        <f t="shared" si="9"/>
        <v>N</v>
      </c>
      <c r="O26" s="3" t="str">
        <f t="shared" si="10"/>
        <v>N</v>
      </c>
      <c r="P26" s="3" t="str">
        <f t="shared" si="11"/>
        <v>N</v>
      </c>
      <c r="Q26" s="3" t="str">
        <f t="shared" si="12"/>
        <v>N</v>
      </c>
      <c r="R26" s="3" t="str">
        <f t="shared" si="13"/>
        <v>N</v>
      </c>
      <c r="S26" s="3" t="str">
        <f t="shared" si="14"/>
        <v>Y</v>
      </c>
      <c r="T26" s="3" t="str">
        <f t="shared" si="15"/>
        <v>N</v>
      </c>
      <c r="U26" s="3" t="str">
        <f t="shared" si="16"/>
        <v>N</v>
      </c>
      <c r="V26" s="3" t="str">
        <f t="shared" si="17"/>
        <v>N</v>
      </c>
      <c r="W26" s="3" t="str">
        <f t="shared" si="18"/>
        <v>N</v>
      </c>
      <c r="X26" s="3" t="str">
        <f t="shared" si="19"/>
        <v>N</v>
      </c>
      <c r="Y26" s="3" t="str">
        <f t="shared" si="20"/>
        <v>N</v>
      </c>
      <c r="Z26" s="3" t="str">
        <f t="shared" si="21"/>
        <v>N</v>
      </c>
      <c r="AA26" s="3" t="str">
        <f t="shared" si="22"/>
        <v>N</v>
      </c>
      <c r="AB26" s="3" t="str">
        <f t="shared" si="23"/>
        <v>N</v>
      </c>
      <c r="AC26" s="3" t="str">
        <f t="shared" si="24"/>
        <v>N</v>
      </c>
      <c r="AD26" s="3" t="str">
        <f t="shared" si="25"/>
        <v>N</v>
      </c>
      <c r="AE26" s="3" t="str">
        <f t="shared" si="26"/>
        <v>N</v>
      </c>
      <c r="AF26" s="38">
        <v>41795</v>
      </c>
    </row>
    <row r="27" spans="1:32" ht="76.5" x14ac:dyDescent="0.25">
      <c r="A27" s="6" t="s">
        <v>176</v>
      </c>
      <c r="B27" s="6" t="s">
        <v>1689</v>
      </c>
      <c r="C27" s="6" t="s">
        <v>85</v>
      </c>
      <c r="D27" s="3" t="str">
        <f t="shared" si="0"/>
        <v>Y</v>
      </c>
      <c r="E27" s="3"/>
      <c r="F27" s="3" t="str">
        <f t="shared" si="1"/>
        <v>N</v>
      </c>
      <c r="G27" s="3" t="str">
        <f t="shared" si="2"/>
        <v>N</v>
      </c>
      <c r="H27" s="3" t="str">
        <f t="shared" si="3"/>
        <v>N</v>
      </c>
      <c r="I27" s="3" t="str">
        <f t="shared" si="4"/>
        <v>N</v>
      </c>
      <c r="J27" s="3" t="str">
        <f t="shared" si="5"/>
        <v>N</v>
      </c>
      <c r="K27" s="3" t="str">
        <f t="shared" si="6"/>
        <v>N</v>
      </c>
      <c r="L27" s="3" t="str">
        <f t="shared" si="7"/>
        <v>N</v>
      </c>
      <c r="M27" s="3" t="str">
        <f t="shared" si="8"/>
        <v>N</v>
      </c>
      <c r="N27" s="3" t="str">
        <f t="shared" si="9"/>
        <v>N</v>
      </c>
      <c r="O27" s="3" t="str">
        <f t="shared" si="10"/>
        <v>N</v>
      </c>
      <c r="P27" s="3" t="str">
        <f t="shared" si="11"/>
        <v>N</v>
      </c>
      <c r="Q27" s="3" t="str">
        <f t="shared" si="12"/>
        <v>N</v>
      </c>
      <c r="R27" s="3" t="str">
        <f t="shared" si="13"/>
        <v>N</v>
      </c>
      <c r="S27" s="3" t="str">
        <f t="shared" si="14"/>
        <v>N</v>
      </c>
      <c r="T27" s="3" t="str">
        <f t="shared" si="15"/>
        <v>N</v>
      </c>
      <c r="U27" s="3" t="str">
        <f t="shared" si="16"/>
        <v>N</v>
      </c>
      <c r="V27" s="3" t="str">
        <f t="shared" si="17"/>
        <v>N</v>
      </c>
      <c r="W27" s="3" t="str">
        <f t="shared" si="18"/>
        <v>N</v>
      </c>
      <c r="X27" s="3" t="str">
        <f t="shared" si="19"/>
        <v>N</v>
      </c>
      <c r="Y27" s="3" t="str">
        <f t="shared" si="20"/>
        <v>N</v>
      </c>
      <c r="Z27" s="3" t="str">
        <f t="shared" si="21"/>
        <v>N</v>
      </c>
      <c r="AA27" s="3" t="str">
        <f t="shared" si="22"/>
        <v>N</v>
      </c>
      <c r="AB27" s="3" t="str">
        <f t="shared" si="23"/>
        <v>N</v>
      </c>
      <c r="AC27" s="3" t="str">
        <f t="shared" si="24"/>
        <v>N</v>
      </c>
      <c r="AD27" s="3" t="str">
        <f t="shared" si="25"/>
        <v>N</v>
      </c>
      <c r="AE27" s="3" t="str">
        <f t="shared" si="26"/>
        <v>N</v>
      </c>
      <c r="AF27" s="38">
        <v>41794</v>
      </c>
    </row>
    <row r="28" spans="1:32" ht="25.5" x14ac:dyDescent="0.25">
      <c r="A28" s="6" t="s">
        <v>1463</v>
      </c>
      <c r="B28" s="6" t="s">
        <v>1690</v>
      </c>
      <c r="C28" s="6" t="s">
        <v>105</v>
      </c>
      <c r="D28" s="3" t="str">
        <f t="shared" si="0"/>
        <v>Y</v>
      </c>
      <c r="E28" s="3"/>
      <c r="F28" s="3" t="str">
        <f t="shared" si="1"/>
        <v>Y</v>
      </c>
      <c r="G28" s="3" t="str">
        <f t="shared" si="2"/>
        <v>Y</v>
      </c>
      <c r="H28" s="3" t="str">
        <f t="shared" si="3"/>
        <v>Y</v>
      </c>
      <c r="I28" s="3" t="str">
        <f t="shared" si="4"/>
        <v>Y</v>
      </c>
      <c r="J28" s="3" t="str">
        <f t="shared" si="5"/>
        <v>Y</v>
      </c>
      <c r="K28" s="3" t="str">
        <f t="shared" si="6"/>
        <v>Y</v>
      </c>
      <c r="L28" s="3" t="str">
        <f t="shared" si="7"/>
        <v>Y</v>
      </c>
      <c r="M28" s="3" t="str">
        <f t="shared" si="8"/>
        <v>Y</v>
      </c>
      <c r="N28" s="3" t="str">
        <f t="shared" si="9"/>
        <v>Y</v>
      </c>
      <c r="O28" s="3" t="str">
        <f t="shared" si="10"/>
        <v>Y</v>
      </c>
      <c r="P28" s="3" t="str">
        <f t="shared" si="11"/>
        <v>Y</v>
      </c>
      <c r="Q28" s="3" t="str">
        <f t="shared" si="12"/>
        <v>Y</v>
      </c>
      <c r="R28" s="3" t="str">
        <f t="shared" si="13"/>
        <v>Y</v>
      </c>
      <c r="S28" s="3" t="str">
        <f t="shared" si="14"/>
        <v>Y</v>
      </c>
      <c r="T28" s="3" t="str">
        <f t="shared" si="15"/>
        <v>Y</v>
      </c>
      <c r="U28" s="3" t="str">
        <f t="shared" si="16"/>
        <v>Y</v>
      </c>
      <c r="V28" s="3" t="str">
        <f t="shared" si="17"/>
        <v>Y</v>
      </c>
      <c r="W28" s="3" t="str">
        <f t="shared" si="18"/>
        <v>Y</v>
      </c>
      <c r="X28" s="3" t="str">
        <f t="shared" si="19"/>
        <v>Y</v>
      </c>
      <c r="Y28" s="3" t="str">
        <f t="shared" si="20"/>
        <v>Y</v>
      </c>
      <c r="Z28" s="3" t="str">
        <f t="shared" si="21"/>
        <v>Y</v>
      </c>
      <c r="AA28" s="3" t="str">
        <f t="shared" si="22"/>
        <v>N</v>
      </c>
      <c r="AB28" s="3" t="str">
        <f t="shared" si="23"/>
        <v>Y</v>
      </c>
      <c r="AC28" s="3" t="str">
        <f t="shared" si="24"/>
        <v>N</v>
      </c>
      <c r="AD28" s="3" t="str">
        <f t="shared" si="25"/>
        <v>N</v>
      </c>
      <c r="AE28" s="3" t="str">
        <f t="shared" si="26"/>
        <v>N</v>
      </c>
      <c r="AF28" s="38">
        <v>41794</v>
      </c>
    </row>
    <row r="29" spans="1:32" ht="51" x14ac:dyDescent="0.25">
      <c r="A29" s="6" t="s">
        <v>252</v>
      </c>
      <c r="B29" s="6" t="s">
        <v>1691</v>
      </c>
      <c r="C29" s="6" t="s">
        <v>160</v>
      </c>
      <c r="D29" s="3" t="str">
        <f t="shared" si="0"/>
        <v>N</v>
      </c>
      <c r="E29" s="3"/>
      <c r="F29" s="3" t="str">
        <f t="shared" si="1"/>
        <v>N</v>
      </c>
      <c r="G29" s="3" t="str">
        <f t="shared" si="2"/>
        <v>N</v>
      </c>
      <c r="H29" s="3" t="str">
        <f t="shared" si="3"/>
        <v>N</v>
      </c>
      <c r="I29" s="3" t="str">
        <f t="shared" si="4"/>
        <v>N</v>
      </c>
      <c r="J29" s="3" t="str">
        <f t="shared" si="5"/>
        <v>N</v>
      </c>
      <c r="K29" s="3" t="str">
        <f t="shared" si="6"/>
        <v>N</v>
      </c>
      <c r="L29" s="3" t="str">
        <f t="shared" si="7"/>
        <v>N</v>
      </c>
      <c r="M29" s="3" t="str">
        <f t="shared" si="8"/>
        <v>N</v>
      </c>
      <c r="N29" s="3" t="str">
        <f t="shared" si="9"/>
        <v>N</v>
      </c>
      <c r="O29" s="3" t="str">
        <f t="shared" si="10"/>
        <v>N</v>
      </c>
      <c r="P29" s="3" t="str">
        <f t="shared" si="11"/>
        <v>N</v>
      </c>
      <c r="Q29" s="3" t="str">
        <f t="shared" si="12"/>
        <v>N</v>
      </c>
      <c r="R29" s="3" t="str">
        <f t="shared" si="13"/>
        <v>N</v>
      </c>
      <c r="S29" s="3" t="str">
        <f t="shared" si="14"/>
        <v>Y</v>
      </c>
      <c r="T29" s="3" t="str">
        <f t="shared" si="15"/>
        <v>N</v>
      </c>
      <c r="U29" s="3" t="str">
        <f t="shared" si="16"/>
        <v>N</v>
      </c>
      <c r="V29" s="3" t="str">
        <f t="shared" si="17"/>
        <v>N</v>
      </c>
      <c r="W29" s="3" t="str">
        <f t="shared" si="18"/>
        <v>N</v>
      </c>
      <c r="X29" s="3" t="str">
        <f t="shared" si="19"/>
        <v>N</v>
      </c>
      <c r="Y29" s="3" t="str">
        <f t="shared" si="20"/>
        <v>N</v>
      </c>
      <c r="Z29" s="3" t="str">
        <f t="shared" si="21"/>
        <v>N</v>
      </c>
      <c r="AA29" s="3" t="str">
        <f t="shared" si="22"/>
        <v>N</v>
      </c>
      <c r="AB29" s="3" t="str">
        <f t="shared" si="23"/>
        <v>N</v>
      </c>
      <c r="AC29" s="3" t="str">
        <f t="shared" si="24"/>
        <v>N</v>
      </c>
      <c r="AD29" s="3" t="str">
        <f t="shared" si="25"/>
        <v>N</v>
      </c>
      <c r="AE29" s="3" t="str">
        <f t="shared" si="26"/>
        <v>N</v>
      </c>
      <c r="AF29" s="38">
        <v>41794</v>
      </c>
    </row>
    <row r="30" spans="1:32" ht="38.25" x14ac:dyDescent="0.25">
      <c r="A30" s="6" t="s">
        <v>1556</v>
      </c>
      <c r="B30" s="6" t="s">
        <v>1975</v>
      </c>
      <c r="C30" s="6" t="s">
        <v>85</v>
      </c>
      <c r="D30" s="3" t="str">
        <f t="shared" si="0"/>
        <v>N</v>
      </c>
      <c r="E30" s="3"/>
      <c r="F30" s="3" t="str">
        <f t="shared" si="1"/>
        <v>N</v>
      </c>
      <c r="G30" s="3" t="str">
        <f t="shared" si="2"/>
        <v>N</v>
      </c>
      <c r="H30" s="3" t="str">
        <f t="shared" si="3"/>
        <v>N</v>
      </c>
      <c r="I30" s="3" t="str">
        <f t="shared" si="4"/>
        <v>N</v>
      </c>
      <c r="J30" s="3" t="str">
        <f t="shared" si="5"/>
        <v>N</v>
      </c>
      <c r="K30" s="3" t="str">
        <f t="shared" si="6"/>
        <v>N</v>
      </c>
      <c r="L30" s="3" t="str">
        <f t="shared" si="7"/>
        <v>N</v>
      </c>
      <c r="M30" s="3" t="str">
        <f t="shared" si="8"/>
        <v>N</v>
      </c>
      <c r="N30" s="3" t="str">
        <f t="shared" si="9"/>
        <v>N</v>
      </c>
      <c r="O30" s="3" t="str">
        <f t="shared" si="10"/>
        <v>Y</v>
      </c>
      <c r="P30" s="3" t="str">
        <f t="shared" si="11"/>
        <v>N</v>
      </c>
      <c r="Q30" s="3" t="str">
        <f t="shared" si="12"/>
        <v>N</v>
      </c>
      <c r="R30" s="3" t="str">
        <f t="shared" si="13"/>
        <v>N</v>
      </c>
      <c r="S30" s="3" t="str">
        <f t="shared" si="14"/>
        <v>N</v>
      </c>
      <c r="T30" s="3" t="str">
        <f t="shared" si="15"/>
        <v>N</v>
      </c>
      <c r="U30" s="3" t="str">
        <f t="shared" si="16"/>
        <v>N</v>
      </c>
      <c r="V30" s="3" t="str">
        <f t="shared" si="17"/>
        <v>N</v>
      </c>
      <c r="W30" s="3" t="str">
        <f t="shared" si="18"/>
        <v>N</v>
      </c>
      <c r="X30" s="3" t="str">
        <f t="shared" si="19"/>
        <v>N</v>
      </c>
      <c r="Y30" s="3" t="str">
        <f t="shared" si="20"/>
        <v>N</v>
      </c>
      <c r="Z30" s="3" t="str">
        <f t="shared" si="21"/>
        <v>N</v>
      </c>
      <c r="AA30" s="3" t="str">
        <f t="shared" si="22"/>
        <v>N</v>
      </c>
      <c r="AB30" s="3" t="str">
        <f t="shared" si="23"/>
        <v>N</v>
      </c>
      <c r="AC30" s="3" t="str">
        <f t="shared" si="24"/>
        <v>N</v>
      </c>
      <c r="AD30" s="3" t="str">
        <f t="shared" si="25"/>
        <v>N</v>
      </c>
      <c r="AE30" s="3" t="str">
        <f t="shared" si="26"/>
        <v>N</v>
      </c>
      <c r="AF30" s="38">
        <v>41860</v>
      </c>
    </row>
    <row r="31" spans="1:32" ht="51" x14ac:dyDescent="0.25">
      <c r="A31" s="6" t="s">
        <v>1580</v>
      </c>
      <c r="B31" s="6" t="s">
        <v>1974</v>
      </c>
      <c r="C31" s="6" t="s">
        <v>85</v>
      </c>
      <c r="D31" s="3" t="str">
        <f t="shared" si="0"/>
        <v>N</v>
      </c>
      <c r="E31" s="3"/>
      <c r="F31" s="3" t="str">
        <f t="shared" si="1"/>
        <v>N</v>
      </c>
      <c r="G31" s="3" t="str">
        <f t="shared" si="2"/>
        <v>N</v>
      </c>
      <c r="H31" s="3" t="str">
        <f t="shared" si="3"/>
        <v>N</v>
      </c>
      <c r="I31" s="3" t="str">
        <f t="shared" si="4"/>
        <v>N</v>
      </c>
      <c r="J31" s="3" t="str">
        <f t="shared" si="5"/>
        <v>N</v>
      </c>
      <c r="K31" s="3" t="str">
        <f t="shared" si="6"/>
        <v>N</v>
      </c>
      <c r="L31" s="3" t="str">
        <f t="shared" si="7"/>
        <v>N</v>
      </c>
      <c r="M31" s="3" t="str">
        <f t="shared" si="8"/>
        <v>N</v>
      </c>
      <c r="N31" s="3" t="str">
        <f t="shared" si="9"/>
        <v>N</v>
      </c>
      <c r="O31" s="3" t="str">
        <f t="shared" si="10"/>
        <v>N</v>
      </c>
      <c r="P31" s="3" t="str">
        <f t="shared" si="11"/>
        <v>Y</v>
      </c>
      <c r="Q31" s="3" t="str">
        <f t="shared" si="12"/>
        <v>N</v>
      </c>
      <c r="R31" s="3" t="str">
        <f t="shared" si="13"/>
        <v>N</v>
      </c>
      <c r="S31" s="3" t="str">
        <f t="shared" si="14"/>
        <v>N</v>
      </c>
      <c r="T31" s="3" t="str">
        <f t="shared" si="15"/>
        <v>N</v>
      </c>
      <c r="U31" s="3" t="str">
        <f t="shared" si="16"/>
        <v>N</v>
      </c>
      <c r="V31" s="3" t="str">
        <f t="shared" si="17"/>
        <v>N</v>
      </c>
      <c r="W31" s="3" t="str">
        <f t="shared" si="18"/>
        <v>N</v>
      </c>
      <c r="X31" s="3" t="str">
        <f t="shared" si="19"/>
        <v>N</v>
      </c>
      <c r="Y31" s="3" t="str">
        <f t="shared" si="20"/>
        <v>N</v>
      </c>
      <c r="Z31" s="3" t="str">
        <f t="shared" si="21"/>
        <v>N</v>
      </c>
      <c r="AA31" s="3" t="str">
        <f t="shared" si="22"/>
        <v>N</v>
      </c>
      <c r="AB31" s="3" t="str">
        <f t="shared" si="23"/>
        <v>N</v>
      </c>
      <c r="AC31" s="3" t="str">
        <f t="shared" si="24"/>
        <v>N</v>
      </c>
      <c r="AD31" s="3" t="str">
        <f t="shared" si="25"/>
        <v>N</v>
      </c>
      <c r="AE31" s="3" t="str">
        <f t="shared" si="26"/>
        <v>N</v>
      </c>
      <c r="AF31" s="38">
        <v>41860</v>
      </c>
    </row>
    <row r="32" spans="1:32" ht="38.25" x14ac:dyDescent="0.25">
      <c r="A32" s="6" t="s">
        <v>1538</v>
      </c>
      <c r="B32" s="6" t="s">
        <v>1976</v>
      </c>
      <c r="C32" s="6" t="s">
        <v>105</v>
      </c>
      <c r="D32" s="3" t="str">
        <f t="shared" si="0"/>
        <v>N</v>
      </c>
      <c r="E32" s="3"/>
      <c r="F32" s="3" t="str">
        <f t="shared" si="1"/>
        <v>N</v>
      </c>
      <c r="G32" s="3" t="str">
        <f t="shared" si="2"/>
        <v>N</v>
      </c>
      <c r="H32" s="3" t="str">
        <f t="shared" si="3"/>
        <v>N</v>
      </c>
      <c r="I32" s="3" t="str">
        <f t="shared" si="4"/>
        <v>N</v>
      </c>
      <c r="J32" s="3" t="str">
        <f t="shared" si="5"/>
        <v>N</v>
      </c>
      <c r="K32" s="3" t="str">
        <f t="shared" si="6"/>
        <v>N</v>
      </c>
      <c r="L32" s="3" t="str">
        <f t="shared" si="7"/>
        <v>N</v>
      </c>
      <c r="M32" s="3" t="str">
        <f t="shared" si="8"/>
        <v>N</v>
      </c>
      <c r="N32" s="3" t="str">
        <f t="shared" si="9"/>
        <v>N</v>
      </c>
      <c r="O32" s="3" t="str">
        <f t="shared" si="10"/>
        <v>N</v>
      </c>
      <c r="P32" s="3" t="str">
        <f t="shared" si="11"/>
        <v>N</v>
      </c>
      <c r="Q32" s="3" t="str">
        <f t="shared" si="12"/>
        <v>N</v>
      </c>
      <c r="R32" s="3" t="str">
        <f t="shared" si="13"/>
        <v>N</v>
      </c>
      <c r="S32" s="3" t="str">
        <f t="shared" si="14"/>
        <v>N</v>
      </c>
      <c r="T32" s="3" t="str">
        <f t="shared" si="15"/>
        <v>N</v>
      </c>
      <c r="U32" s="3" t="str">
        <f t="shared" si="16"/>
        <v>N</v>
      </c>
      <c r="V32" s="3" t="str">
        <f t="shared" si="17"/>
        <v>N</v>
      </c>
      <c r="W32" s="3" t="str">
        <f t="shared" si="18"/>
        <v>N</v>
      </c>
      <c r="X32" s="3" t="str">
        <f t="shared" si="19"/>
        <v>Y</v>
      </c>
      <c r="Y32" s="3" t="str">
        <f t="shared" si="20"/>
        <v>N</v>
      </c>
      <c r="Z32" s="3" t="str">
        <f t="shared" si="21"/>
        <v>N</v>
      </c>
      <c r="AA32" s="3" t="str">
        <f t="shared" si="22"/>
        <v>N</v>
      </c>
      <c r="AB32" s="3" t="str">
        <f t="shared" si="23"/>
        <v>N</v>
      </c>
      <c r="AC32" s="3" t="str">
        <f t="shared" si="24"/>
        <v>N</v>
      </c>
      <c r="AD32" s="3" t="str">
        <f t="shared" si="25"/>
        <v>N</v>
      </c>
      <c r="AE32" s="3" t="str">
        <f t="shared" si="26"/>
        <v>N</v>
      </c>
      <c r="AF32" s="38">
        <v>41857</v>
      </c>
    </row>
    <row r="33" spans="1:32" ht="38.25" x14ac:dyDescent="0.25">
      <c r="A33" s="6" t="s">
        <v>229</v>
      </c>
      <c r="B33" s="6" t="s">
        <v>1692</v>
      </c>
      <c r="C33" s="6" t="s">
        <v>115</v>
      </c>
      <c r="D33" s="3" t="str">
        <f t="shared" si="0"/>
        <v>N</v>
      </c>
      <c r="E33" s="3"/>
      <c r="F33" s="3" t="str">
        <f t="shared" si="1"/>
        <v>N</v>
      </c>
      <c r="G33" s="3" t="str">
        <f t="shared" si="2"/>
        <v>N</v>
      </c>
      <c r="H33" s="3" t="str">
        <f t="shared" si="3"/>
        <v>N</v>
      </c>
      <c r="I33" s="3" t="str">
        <f t="shared" si="4"/>
        <v>N</v>
      </c>
      <c r="J33" s="3" t="str">
        <f t="shared" si="5"/>
        <v>N</v>
      </c>
      <c r="K33" s="3" t="str">
        <f t="shared" si="6"/>
        <v>N</v>
      </c>
      <c r="L33" s="3" t="str">
        <f t="shared" si="7"/>
        <v>N</v>
      </c>
      <c r="M33" s="3" t="str">
        <f t="shared" si="8"/>
        <v>Y</v>
      </c>
      <c r="N33" s="3" t="str">
        <f t="shared" si="9"/>
        <v>N</v>
      </c>
      <c r="O33" s="3" t="str">
        <f t="shared" si="10"/>
        <v>N</v>
      </c>
      <c r="P33" s="3" t="str">
        <f t="shared" si="11"/>
        <v>N</v>
      </c>
      <c r="Q33" s="3" t="str">
        <f t="shared" si="12"/>
        <v>Y</v>
      </c>
      <c r="R33" s="3" t="str">
        <f t="shared" si="13"/>
        <v>N</v>
      </c>
      <c r="S33" s="3" t="str">
        <f t="shared" si="14"/>
        <v>N</v>
      </c>
      <c r="T33" s="3" t="str">
        <f t="shared" si="15"/>
        <v>N</v>
      </c>
      <c r="U33" s="3" t="str">
        <f t="shared" si="16"/>
        <v>N</v>
      </c>
      <c r="V33" s="3" t="str">
        <f t="shared" si="17"/>
        <v>N</v>
      </c>
      <c r="W33" s="3" t="str">
        <f t="shared" si="18"/>
        <v>N</v>
      </c>
      <c r="X33" s="3" t="str">
        <f t="shared" si="19"/>
        <v>Y</v>
      </c>
      <c r="Y33" s="3" t="str">
        <f t="shared" si="20"/>
        <v>N</v>
      </c>
      <c r="Z33" s="3" t="str">
        <f t="shared" si="21"/>
        <v>N</v>
      </c>
      <c r="AA33" s="3" t="str">
        <f t="shared" si="22"/>
        <v>N</v>
      </c>
      <c r="AB33" s="3" t="str">
        <f t="shared" si="23"/>
        <v>N</v>
      </c>
      <c r="AC33" s="3" t="str">
        <f t="shared" si="24"/>
        <v>N</v>
      </c>
      <c r="AD33" s="3" t="str">
        <f t="shared" si="25"/>
        <v>N</v>
      </c>
      <c r="AE33" s="3" t="str">
        <f t="shared" si="26"/>
        <v>N</v>
      </c>
      <c r="AF33" s="38">
        <v>41794</v>
      </c>
    </row>
    <row r="34" spans="1:32" ht="51" x14ac:dyDescent="0.25">
      <c r="A34" s="6" t="s">
        <v>1548</v>
      </c>
      <c r="B34" s="6" t="s">
        <v>1693</v>
      </c>
      <c r="C34" s="6" t="s">
        <v>118</v>
      </c>
      <c r="D34" s="3" t="str">
        <f t="shared" si="0"/>
        <v>N</v>
      </c>
      <c r="E34" s="3"/>
      <c r="F34" s="3" t="str">
        <f t="shared" si="1"/>
        <v>N</v>
      </c>
      <c r="G34" s="3" t="str">
        <f t="shared" si="2"/>
        <v>N</v>
      </c>
      <c r="H34" s="3" t="str">
        <f t="shared" si="3"/>
        <v>N</v>
      </c>
      <c r="I34" s="3" t="str">
        <f t="shared" si="4"/>
        <v>N</v>
      </c>
      <c r="J34" s="3" t="str">
        <f t="shared" si="5"/>
        <v>N</v>
      </c>
      <c r="K34" s="3" t="str">
        <f t="shared" si="6"/>
        <v>N</v>
      </c>
      <c r="L34" s="3" t="str">
        <f t="shared" si="7"/>
        <v>N</v>
      </c>
      <c r="M34" s="3" t="str">
        <f t="shared" si="8"/>
        <v>N</v>
      </c>
      <c r="N34" s="3" t="str">
        <f t="shared" si="9"/>
        <v>N</v>
      </c>
      <c r="O34" s="3" t="str">
        <f t="shared" si="10"/>
        <v>N</v>
      </c>
      <c r="P34" s="3" t="str">
        <f t="shared" si="11"/>
        <v>N</v>
      </c>
      <c r="Q34" s="3" t="str">
        <f t="shared" si="12"/>
        <v>N</v>
      </c>
      <c r="R34" s="3" t="str">
        <f t="shared" si="13"/>
        <v>N</v>
      </c>
      <c r="S34" s="3" t="str">
        <f t="shared" si="14"/>
        <v>N</v>
      </c>
      <c r="T34" s="3" t="str">
        <f t="shared" si="15"/>
        <v>N</v>
      </c>
      <c r="U34" s="3" t="str">
        <f t="shared" si="16"/>
        <v>N</v>
      </c>
      <c r="V34" s="3" t="str">
        <f t="shared" si="17"/>
        <v>N</v>
      </c>
      <c r="W34" s="3" t="str">
        <f t="shared" si="18"/>
        <v>N</v>
      </c>
      <c r="X34" s="3" t="str">
        <f t="shared" si="19"/>
        <v>Y</v>
      </c>
      <c r="Y34" s="3" t="str">
        <f t="shared" si="20"/>
        <v>N</v>
      </c>
      <c r="Z34" s="3" t="str">
        <f t="shared" si="21"/>
        <v>N</v>
      </c>
      <c r="AA34" s="3" t="str">
        <f t="shared" si="22"/>
        <v>N</v>
      </c>
      <c r="AB34" s="3" t="str">
        <f t="shared" si="23"/>
        <v>N</v>
      </c>
      <c r="AC34" s="3" t="str">
        <f t="shared" si="24"/>
        <v>N</v>
      </c>
      <c r="AD34" s="3" t="str">
        <f t="shared" si="25"/>
        <v>N</v>
      </c>
      <c r="AE34" s="3" t="str">
        <f t="shared" si="26"/>
        <v>N</v>
      </c>
      <c r="AF34" s="38">
        <v>41857</v>
      </c>
    </row>
    <row r="35" spans="1:32" ht="51" x14ac:dyDescent="0.25">
      <c r="A35" s="6" t="s">
        <v>1547</v>
      </c>
      <c r="B35" s="6" t="s">
        <v>1694</v>
      </c>
      <c r="C35" s="6" t="s">
        <v>84</v>
      </c>
      <c r="D35" s="3" t="str">
        <f t="shared" si="0"/>
        <v>N</v>
      </c>
      <c r="E35" s="3"/>
      <c r="F35" s="3" t="str">
        <f t="shared" si="1"/>
        <v>N</v>
      </c>
      <c r="G35" s="3" t="str">
        <f t="shared" si="2"/>
        <v>N</v>
      </c>
      <c r="H35" s="3" t="str">
        <f t="shared" si="3"/>
        <v>N</v>
      </c>
      <c r="I35" s="3" t="str">
        <f t="shared" si="4"/>
        <v>N</v>
      </c>
      <c r="J35" s="3" t="str">
        <f t="shared" si="5"/>
        <v>N</v>
      </c>
      <c r="K35" s="3" t="str">
        <f t="shared" si="6"/>
        <v>N</v>
      </c>
      <c r="L35" s="3" t="str">
        <f t="shared" si="7"/>
        <v>N</v>
      </c>
      <c r="M35" s="3" t="str">
        <f t="shared" si="8"/>
        <v>N</v>
      </c>
      <c r="N35" s="3" t="str">
        <f t="shared" si="9"/>
        <v>N</v>
      </c>
      <c r="O35" s="3" t="str">
        <f t="shared" si="10"/>
        <v>Y</v>
      </c>
      <c r="P35" s="3" t="str">
        <f t="shared" si="11"/>
        <v>Y</v>
      </c>
      <c r="Q35" s="3" t="str">
        <f t="shared" si="12"/>
        <v>N</v>
      </c>
      <c r="R35" s="3" t="str">
        <f t="shared" si="13"/>
        <v>N</v>
      </c>
      <c r="S35" s="3" t="str">
        <f t="shared" si="14"/>
        <v>N</v>
      </c>
      <c r="T35" s="3" t="str">
        <f t="shared" si="15"/>
        <v>N</v>
      </c>
      <c r="U35" s="3" t="str">
        <f t="shared" si="16"/>
        <v>N</v>
      </c>
      <c r="V35" s="3" t="str">
        <f t="shared" si="17"/>
        <v>N</v>
      </c>
      <c r="W35" s="3" t="str">
        <f t="shared" si="18"/>
        <v>N</v>
      </c>
      <c r="X35" s="3" t="str">
        <f t="shared" si="19"/>
        <v>N</v>
      </c>
      <c r="Y35" s="3" t="str">
        <f t="shared" si="20"/>
        <v>Y</v>
      </c>
      <c r="Z35" s="3" t="str">
        <f t="shared" si="21"/>
        <v>N</v>
      </c>
      <c r="AA35" s="3" t="str">
        <f t="shared" si="22"/>
        <v>N</v>
      </c>
      <c r="AB35" s="3" t="str">
        <f t="shared" si="23"/>
        <v>N</v>
      </c>
      <c r="AC35" s="3" t="str">
        <f t="shared" si="24"/>
        <v>N</v>
      </c>
      <c r="AD35" s="3" t="str">
        <f t="shared" si="25"/>
        <v>N</v>
      </c>
      <c r="AE35" s="3" t="str">
        <f t="shared" si="26"/>
        <v>N</v>
      </c>
      <c r="AF35" s="38">
        <v>41857</v>
      </c>
    </row>
    <row r="36" spans="1:32" ht="38.25" x14ac:dyDescent="0.25">
      <c r="A36" s="6" t="s">
        <v>183</v>
      </c>
      <c r="B36" s="6" t="s">
        <v>1695</v>
      </c>
      <c r="C36" s="6" t="s">
        <v>160</v>
      </c>
      <c r="D36" s="3" t="str">
        <f t="shared" si="0"/>
        <v>Y</v>
      </c>
      <c r="E36" s="3"/>
      <c r="F36" s="3" t="str">
        <f t="shared" si="1"/>
        <v>N</v>
      </c>
      <c r="G36" s="3" t="str">
        <f t="shared" si="2"/>
        <v>N</v>
      </c>
      <c r="H36" s="3" t="str">
        <f t="shared" si="3"/>
        <v>N</v>
      </c>
      <c r="I36" s="3" t="str">
        <f t="shared" si="4"/>
        <v>N</v>
      </c>
      <c r="J36" s="3" t="str">
        <f t="shared" si="5"/>
        <v>N</v>
      </c>
      <c r="K36" s="3" t="str">
        <f t="shared" si="6"/>
        <v>N</v>
      </c>
      <c r="L36" s="3" t="str">
        <f t="shared" si="7"/>
        <v>N</v>
      </c>
      <c r="M36" s="3" t="str">
        <f t="shared" si="8"/>
        <v>N</v>
      </c>
      <c r="N36" s="3" t="str">
        <f t="shared" si="9"/>
        <v>N</v>
      </c>
      <c r="O36" s="3" t="str">
        <f t="shared" si="10"/>
        <v>N</v>
      </c>
      <c r="P36" s="3" t="str">
        <f t="shared" si="11"/>
        <v>N</v>
      </c>
      <c r="Q36" s="3" t="str">
        <f t="shared" si="12"/>
        <v>N</v>
      </c>
      <c r="R36" s="3" t="str">
        <f t="shared" si="13"/>
        <v>N</v>
      </c>
      <c r="S36" s="3" t="str">
        <f t="shared" si="14"/>
        <v>N</v>
      </c>
      <c r="T36" s="3" t="str">
        <f t="shared" si="15"/>
        <v>N</v>
      </c>
      <c r="U36" s="3" t="str">
        <f t="shared" si="16"/>
        <v>N</v>
      </c>
      <c r="V36" s="3" t="str">
        <f t="shared" si="17"/>
        <v>N</v>
      </c>
      <c r="W36" s="3" t="str">
        <f t="shared" si="18"/>
        <v>N</v>
      </c>
      <c r="X36" s="3" t="str">
        <f t="shared" si="19"/>
        <v>N</v>
      </c>
      <c r="Y36" s="3" t="str">
        <f t="shared" si="20"/>
        <v>N</v>
      </c>
      <c r="Z36" s="3" t="str">
        <f t="shared" si="21"/>
        <v>N</v>
      </c>
      <c r="AA36" s="3" t="str">
        <f t="shared" si="22"/>
        <v>N</v>
      </c>
      <c r="AB36" s="3" t="str">
        <f t="shared" si="23"/>
        <v>N</v>
      </c>
      <c r="AC36" s="3" t="str">
        <f t="shared" si="24"/>
        <v>N</v>
      </c>
      <c r="AD36" s="3" t="str">
        <f t="shared" si="25"/>
        <v>N</v>
      </c>
      <c r="AE36" s="3" t="str">
        <f t="shared" si="26"/>
        <v>N</v>
      </c>
      <c r="AF36" s="38">
        <v>41794</v>
      </c>
    </row>
    <row r="37" spans="1:32" ht="25.5" x14ac:dyDescent="0.25">
      <c r="A37" s="6" t="s">
        <v>244</v>
      </c>
      <c r="B37" s="6" t="s">
        <v>1696</v>
      </c>
      <c r="C37" s="6" t="s">
        <v>84</v>
      </c>
      <c r="D37" s="3" t="str">
        <f t="shared" si="0"/>
        <v>N</v>
      </c>
      <c r="E37" s="3"/>
      <c r="F37" s="3" t="str">
        <f t="shared" si="1"/>
        <v>N</v>
      </c>
      <c r="G37" s="3" t="str">
        <f t="shared" si="2"/>
        <v>N</v>
      </c>
      <c r="H37" s="3" t="str">
        <f t="shared" si="3"/>
        <v>N</v>
      </c>
      <c r="I37" s="3" t="str">
        <f t="shared" si="4"/>
        <v>N</v>
      </c>
      <c r="J37" s="3" t="str">
        <f t="shared" si="5"/>
        <v>N</v>
      </c>
      <c r="K37" s="3" t="str">
        <f t="shared" si="6"/>
        <v>N</v>
      </c>
      <c r="L37" s="3" t="str">
        <f t="shared" si="7"/>
        <v>N</v>
      </c>
      <c r="M37" s="3" t="str">
        <f t="shared" si="8"/>
        <v>N</v>
      </c>
      <c r="N37" s="3" t="str">
        <f t="shared" si="9"/>
        <v>N</v>
      </c>
      <c r="O37" s="3" t="str">
        <f t="shared" si="10"/>
        <v>N</v>
      </c>
      <c r="P37" s="3" t="str">
        <f t="shared" si="11"/>
        <v>N</v>
      </c>
      <c r="Q37" s="3" t="str">
        <f t="shared" si="12"/>
        <v>N</v>
      </c>
      <c r="R37" s="3" t="str">
        <f t="shared" si="13"/>
        <v>N</v>
      </c>
      <c r="S37" s="3" t="str">
        <f t="shared" si="14"/>
        <v>N</v>
      </c>
      <c r="T37" s="3" t="str">
        <f t="shared" si="15"/>
        <v>N</v>
      </c>
      <c r="U37" s="3" t="str">
        <f t="shared" si="16"/>
        <v>N</v>
      </c>
      <c r="V37" s="3" t="str">
        <f t="shared" si="17"/>
        <v>Y</v>
      </c>
      <c r="W37" s="3" t="str">
        <f t="shared" si="18"/>
        <v>N</v>
      </c>
      <c r="X37" s="3" t="str">
        <f t="shared" si="19"/>
        <v>N</v>
      </c>
      <c r="Y37" s="3" t="str">
        <f t="shared" si="20"/>
        <v>N</v>
      </c>
      <c r="Z37" s="3" t="str">
        <f t="shared" si="21"/>
        <v>N</v>
      </c>
      <c r="AA37" s="3" t="str">
        <f t="shared" si="22"/>
        <v>N</v>
      </c>
      <c r="AB37" s="3" t="str">
        <f t="shared" si="23"/>
        <v>N</v>
      </c>
      <c r="AC37" s="3" t="str">
        <f t="shared" si="24"/>
        <v>N</v>
      </c>
      <c r="AD37" s="3" t="str">
        <f t="shared" si="25"/>
        <v>N</v>
      </c>
      <c r="AE37" s="3" t="str">
        <f t="shared" si="26"/>
        <v>N</v>
      </c>
      <c r="AF37" s="38">
        <v>41794</v>
      </c>
    </row>
    <row r="38" spans="1:32" ht="38.25" x14ac:dyDescent="0.25">
      <c r="A38" s="6" t="s">
        <v>159</v>
      </c>
      <c r="B38" s="6" t="s">
        <v>1697</v>
      </c>
      <c r="C38" s="6" t="s">
        <v>160</v>
      </c>
      <c r="D38" s="3" t="str">
        <f t="shared" si="0"/>
        <v>Y</v>
      </c>
      <c r="E38" s="3"/>
      <c r="F38" s="3" t="str">
        <f t="shared" si="1"/>
        <v>N</v>
      </c>
      <c r="G38" s="3" t="str">
        <f t="shared" si="2"/>
        <v>N</v>
      </c>
      <c r="H38" s="3" t="str">
        <f t="shared" si="3"/>
        <v>N</v>
      </c>
      <c r="I38" s="3" t="str">
        <f t="shared" si="4"/>
        <v>N</v>
      </c>
      <c r="J38" s="3" t="str">
        <f t="shared" si="5"/>
        <v>N</v>
      </c>
      <c r="K38" s="3" t="str">
        <f t="shared" si="6"/>
        <v>N</v>
      </c>
      <c r="L38" s="3" t="str">
        <f t="shared" si="7"/>
        <v>N</v>
      </c>
      <c r="M38" s="3" t="str">
        <f t="shared" si="8"/>
        <v>N</v>
      </c>
      <c r="N38" s="3" t="str">
        <f t="shared" si="9"/>
        <v>N</v>
      </c>
      <c r="O38" s="3" t="str">
        <f t="shared" si="10"/>
        <v>N</v>
      </c>
      <c r="P38" s="3" t="str">
        <f t="shared" si="11"/>
        <v>N</v>
      </c>
      <c r="Q38" s="3" t="str">
        <f t="shared" si="12"/>
        <v>N</v>
      </c>
      <c r="R38" s="3" t="str">
        <f t="shared" si="13"/>
        <v>N</v>
      </c>
      <c r="S38" s="3" t="str">
        <f t="shared" si="14"/>
        <v>N</v>
      </c>
      <c r="T38" s="3" t="str">
        <f t="shared" si="15"/>
        <v>N</v>
      </c>
      <c r="U38" s="3" t="str">
        <f t="shared" si="16"/>
        <v>N</v>
      </c>
      <c r="V38" s="3" t="str">
        <f t="shared" si="17"/>
        <v>N</v>
      </c>
      <c r="W38" s="3" t="str">
        <f t="shared" si="18"/>
        <v>N</v>
      </c>
      <c r="X38" s="3" t="str">
        <f t="shared" si="19"/>
        <v>N</v>
      </c>
      <c r="Y38" s="3" t="str">
        <f t="shared" si="20"/>
        <v>N</v>
      </c>
      <c r="Z38" s="3" t="str">
        <f t="shared" si="21"/>
        <v>N</v>
      </c>
      <c r="AA38" s="3" t="str">
        <f t="shared" si="22"/>
        <v>N</v>
      </c>
      <c r="AB38" s="3" t="str">
        <f t="shared" si="23"/>
        <v>N</v>
      </c>
      <c r="AC38" s="3" t="str">
        <f t="shared" si="24"/>
        <v>N</v>
      </c>
      <c r="AD38" s="3" t="str">
        <f t="shared" si="25"/>
        <v>N</v>
      </c>
      <c r="AE38" s="3" t="str">
        <f t="shared" si="26"/>
        <v>N</v>
      </c>
      <c r="AF38" s="38">
        <v>41794</v>
      </c>
    </row>
    <row r="39" spans="1:32" ht="38.25" x14ac:dyDescent="0.25">
      <c r="A39" s="6" t="s">
        <v>184</v>
      </c>
      <c r="B39" s="6" t="s">
        <v>1990</v>
      </c>
      <c r="C39" s="6" t="s">
        <v>172</v>
      </c>
      <c r="D39" s="3" t="str">
        <f t="shared" si="0"/>
        <v>Y</v>
      </c>
      <c r="E39" s="3"/>
      <c r="F39" s="3" t="str">
        <f t="shared" si="1"/>
        <v>N</v>
      </c>
      <c r="G39" s="3" t="str">
        <f t="shared" si="2"/>
        <v>N</v>
      </c>
      <c r="H39" s="3" t="str">
        <f t="shared" si="3"/>
        <v>N</v>
      </c>
      <c r="I39" s="3" t="str">
        <f t="shared" si="4"/>
        <v>N</v>
      </c>
      <c r="J39" s="3" t="str">
        <f t="shared" si="5"/>
        <v>N</v>
      </c>
      <c r="K39" s="3" t="str">
        <f t="shared" si="6"/>
        <v>N</v>
      </c>
      <c r="L39" s="3" t="str">
        <f t="shared" si="7"/>
        <v>N</v>
      </c>
      <c r="M39" s="3" t="str">
        <f t="shared" si="8"/>
        <v>N</v>
      </c>
      <c r="N39" s="3" t="str">
        <f t="shared" si="9"/>
        <v>N</v>
      </c>
      <c r="O39" s="3" t="str">
        <f t="shared" si="10"/>
        <v>N</v>
      </c>
      <c r="P39" s="3" t="str">
        <f t="shared" si="11"/>
        <v>N</v>
      </c>
      <c r="Q39" s="3" t="str">
        <f t="shared" si="12"/>
        <v>N</v>
      </c>
      <c r="R39" s="3" t="str">
        <f t="shared" si="13"/>
        <v>N</v>
      </c>
      <c r="S39" s="3" t="str">
        <f t="shared" si="14"/>
        <v>N</v>
      </c>
      <c r="T39" s="3" t="str">
        <f t="shared" si="15"/>
        <v>N</v>
      </c>
      <c r="U39" s="3" t="str">
        <f t="shared" si="16"/>
        <v>N</v>
      </c>
      <c r="V39" s="3" t="str">
        <f t="shared" si="17"/>
        <v>N</v>
      </c>
      <c r="W39" s="3" t="str">
        <f t="shared" si="18"/>
        <v>N</v>
      </c>
      <c r="X39" s="3" t="str">
        <f t="shared" si="19"/>
        <v>N</v>
      </c>
      <c r="Y39" s="3" t="str">
        <f t="shared" si="20"/>
        <v>N</v>
      </c>
      <c r="Z39" s="3" t="str">
        <f t="shared" si="21"/>
        <v>N</v>
      </c>
      <c r="AA39" s="3" t="str">
        <f t="shared" si="22"/>
        <v>N</v>
      </c>
      <c r="AB39" s="3" t="str">
        <f t="shared" si="23"/>
        <v>N</v>
      </c>
      <c r="AC39" s="3" t="str">
        <f t="shared" si="24"/>
        <v>N</v>
      </c>
      <c r="AD39" s="3" t="str">
        <f t="shared" si="25"/>
        <v>N</v>
      </c>
      <c r="AE39" s="3" t="str">
        <f t="shared" si="26"/>
        <v>N</v>
      </c>
      <c r="AF39" s="38">
        <v>41794</v>
      </c>
    </row>
    <row r="40" spans="1:32" ht="76.5" x14ac:dyDescent="0.25">
      <c r="A40" s="6" t="s">
        <v>1471</v>
      </c>
      <c r="B40" s="6" t="s">
        <v>1698</v>
      </c>
      <c r="C40" s="6" t="s">
        <v>86</v>
      </c>
      <c r="D40" s="3" t="str">
        <f t="shared" si="0"/>
        <v>N</v>
      </c>
      <c r="E40" s="3"/>
      <c r="F40" s="3" t="str">
        <f t="shared" si="1"/>
        <v>N</v>
      </c>
      <c r="G40" s="3" t="str">
        <f t="shared" si="2"/>
        <v>N</v>
      </c>
      <c r="H40" s="3" t="str">
        <f t="shared" si="3"/>
        <v>N</v>
      </c>
      <c r="I40" s="3" t="str">
        <f t="shared" si="4"/>
        <v>N</v>
      </c>
      <c r="J40" s="3" t="str">
        <f t="shared" si="5"/>
        <v>N</v>
      </c>
      <c r="K40" s="3" t="str">
        <f t="shared" si="6"/>
        <v>N</v>
      </c>
      <c r="L40" s="3" t="str">
        <f t="shared" si="7"/>
        <v>N</v>
      </c>
      <c r="M40" s="3" t="str">
        <f t="shared" si="8"/>
        <v>N</v>
      </c>
      <c r="N40" s="3" t="str">
        <f t="shared" si="9"/>
        <v>N</v>
      </c>
      <c r="O40" s="3" t="str">
        <f t="shared" si="10"/>
        <v>N</v>
      </c>
      <c r="P40" s="3" t="str">
        <f t="shared" si="11"/>
        <v>N</v>
      </c>
      <c r="Q40" s="3" t="str">
        <f t="shared" si="12"/>
        <v>N</v>
      </c>
      <c r="R40" s="3" t="str">
        <f t="shared" si="13"/>
        <v>Y</v>
      </c>
      <c r="S40" s="3" t="str">
        <f t="shared" si="14"/>
        <v>N</v>
      </c>
      <c r="T40" s="3" t="str">
        <f t="shared" si="15"/>
        <v>N</v>
      </c>
      <c r="U40" s="3" t="str">
        <f t="shared" si="16"/>
        <v>N</v>
      </c>
      <c r="V40" s="3" t="str">
        <f t="shared" si="17"/>
        <v>N</v>
      </c>
      <c r="W40" s="3" t="str">
        <f t="shared" si="18"/>
        <v>N</v>
      </c>
      <c r="X40" s="3" t="str">
        <f t="shared" si="19"/>
        <v>N</v>
      </c>
      <c r="Y40" s="3" t="str">
        <f t="shared" si="20"/>
        <v>N</v>
      </c>
      <c r="Z40" s="3" t="str">
        <f t="shared" si="21"/>
        <v>N</v>
      </c>
      <c r="AA40" s="3" t="str">
        <f t="shared" si="22"/>
        <v>N</v>
      </c>
      <c r="AB40" s="3" t="str">
        <f t="shared" si="23"/>
        <v>N</v>
      </c>
      <c r="AC40" s="3" t="str">
        <f t="shared" si="24"/>
        <v>N</v>
      </c>
      <c r="AD40" s="3" t="str">
        <f t="shared" si="25"/>
        <v>N</v>
      </c>
      <c r="AE40" s="3" t="str">
        <f t="shared" si="26"/>
        <v>N</v>
      </c>
      <c r="AF40" s="38">
        <v>41794</v>
      </c>
    </row>
    <row r="41" spans="1:32" ht="63.75" x14ac:dyDescent="0.25">
      <c r="A41" s="6" t="s">
        <v>1546</v>
      </c>
      <c r="B41" s="6" t="s">
        <v>1699</v>
      </c>
      <c r="C41" s="6" t="s">
        <v>118</v>
      </c>
      <c r="D41" s="3" t="str">
        <f t="shared" si="0"/>
        <v>N</v>
      </c>
      <c r="E41" s="3"/>
      <c r="F41" s="3" t="str">
        <f t="shared" si="1"/>
        <v>N</v>
      </c>
      <c r="G41" s="3" t="str">
        <f t="shared" si="2"/>
        <v>N</v>
      </c>
      <c r="H41" s="3" t="str">
        <f t="shared" si="3"/>
        <v>N</v>
      </c>
      <c r="I41" s="3" t="str">
        <f t="shared" si="4"/>
        <v>N</v>
      </c>
      <c r="J41" s="3" t="str">
        <f t="shared" si="5"/>
        <v>N</v>
      </c>
      <c r="K41" s="3" t="str">
        <f t="shared" si="6"/>
        <v>N</v>
      </c>
      <c r="L41" s="3" t="str">
        <f t="shared" si="7"/>
        <v>N</v>
      </c>
      <c r="M41" s="3" t="str">
        <f t="shared" si="8"/>
        <v>N</v>
      </c>
      <c r="N41" s="3" t="str">
        <f t="shared" si="9"/>
        <v>N</v>
      </c>
      <c r="O41" s="3" t="str">
        <f t="shared" si="10"/>
        <v>N</v>
      </c>
      <c r="P41" s="3" t="str">
        <f t="shared" si="11"/>
        <v>N</v>
      </c>
      <c r="Q41" s="3" t="str">
        <f t="shared" si="12"/>
        <v>N</v>
      </c>
      <c r="R41" s="3" t="str">
        <f t="shared" si="13"/>
        <v>N</v>
      </c>
      <c r="S41" s="3" t="str">
        <f t="shared" si="14"/>
        <v>Y</v>
      </c>
      <c r="T41" s="3" t="str">
        <f t="shared" si="15"/>
        <v>N</v>
      </c>
      <c r="U41" s="3" t="str">
        <f t="shared" si="16"/>
        <v>N</v>
      </c>
      <c r="V41" s="3" t="str">
        <f t="shared" si="17"/>
        <v>N</v>
      </c>
      <c r="W41" s="3" t="str">
        <f t="shared" si="18"/>
        <v>N</v>
      </c>
      <c r="X41" s="3" t="str">
        <f t="shared" si="19"/>
        <v>N</v>
      </c>
      <c r="Y41" s="3" t="str">
        <f t="shared" si="20"/>
        <v>N</v>
      </c>
      <c r="Z41" s="3" t="str">
        <f t="shared" si="21"/>
        <v>N</v>
      </c>
      <c r="AA41" s="3" t="str">
        <f t="shared" si="22"/>
        <v>N</v>
      </c>
      <c r="AB41" s="3" t="str">
        <f t="shared" si="23"/>
        <v>N</v>
      </c>
      <c r="AC41" s="3" t="str">
        <f t="shared" si="24"/>
        <v>N</v>
      </c>
      <c r="AD41" s="3" t="str">
        <f t="shared" si="25"/>
        <v>N</v>
      </c>
      <c r="AE41" s="3" t="str">
        <f t="shared" si="26"/>
        <v>N</v>
      </c>
      <c r="AF41" s="38">
        <v>41857</v>
      </c>
    </row>
    <row r="42" spans="1:32" ht="51" x14ac:dyDescent="0.25">
      <c r="A42" s="6" t="s">
        <v>145</v>
      </c>
      <c r="B42" s="6" t="s">
        <v>1700</v>
      </c>
      <c r="C42" s="6" t="s">
        <v>84</v>
      </c>
      <c r="D42" s="3" t="str">
        <f t="shared" si="0"/>
        <v>Y</v>
      </c>
      <c r="E42" s="3"/>
      <c r="F42" s="3" t="str">
        <f t="shared" si="1"/>
        <v>Y</v>
      </c>
      <c r="G42" s="3" t="str">
        <f t="shared" si="2"/>
        <v>Y</v>
      </c>
      <c r="H42" s="3" t="str">
        <f t="shared" si="3"/>
        <v>Y</v>
      </c>
      <c r="I42" s="3" t="str">
        <f t="shared" si="4"/>
        <v>Y</v>
      </c>
      <c r="J42" s="3" t="str">
        <f t="shared" si="5"/>
        <v>Y</v>
      </c>
      <c r="K42" s="3" t="str">
        <f t="shared" si="6"/>
        <v>Y</v>
      </c>
      <c r="L42" s="3" t="str">
        <f t="shared" si="7"/>
        <v>Y</v>
      </c>
      <c r="M42" s="3" t="str">
        <f t="shared" si="8"/>
        <v>Y</v>
      </c>
      <c r="N42" s="3" t="str">
        <f t="shared" si="9"/>
        <v>Y</v>
      </c>
      <c r="O42" s="3" t="str">
        <f t="shared" si="10"/>
        <v>Y</v>
      </c>
      <c r="P42" s="3" t="str">
        <f t="shared" si="11"/>
        <v>Y</v>
      </c>
      <c r="Q42" s="3" t="str">
        <f t="shared" si="12"/>
        <v>Y</v>
      </c>
      <c r="R42" s="3" t="str">
        <f t="shared" si="13"/>
        <v>Y</v>
      </c>
      <c r="S42" s="3" t="str">
        <f t="shared" si="14"/>
        <v>Y</v>
      </c>
      <c r="T42" s="3" t="str">
        <f t="shared" si="15"/>
        <v>Y</v>
      </c>
      <c r="U42" s="3" t="str">
        <f t="shared" si="16"/>
        <v>Y</v>
      </c>
      <c r="V42" s="3" t="str">
        <f t="shared" si="17"/>
        <v>Y</v>
      </c>
      <c r="W42" s="3" t="str">
        <f t="shared" si="18"/>
        <v>Y</v>
      </c>
      <c r="X42" s="3" t="str">
        <f t="shared" si="19"/>
        <v>Y</v>
      </c>
      <c r="Y42" s="3" t="str">
        <f t="shared" si="20"/>
        <v>Y</v>
      </c>
      <c r="Z42" s="3" t="str">
        <f t="shared" si="21"/>
        <v>N</v>
      </c>
      <c r="AA42" s="3" t="str">
        <f t="shared" si="22"/>
        <v>N</v>
      </c>
      <c r="AB42" s="3" t="str">
        <f t="shared" si="23"/>
        <v>N</v>
      </c>
      <c r="AC42" s="3" t="str">
        <f t="shared" si="24"/>
        <v>N</v>
      </c>
      <c r="AD42" s="3" t="str">
        <f t="shared" si="25"/>
        <v>N</v>
      </c>
      <c r="AE42" s="3" t="str">
        <f t="shared" si="26"/>
        <v>N</v>
      </c>
      <c r="AF42" s="38">
        <v>41794</v>
      </c>
    </row>
    <row r="43" spans="1:32" ht="51" x14ac:dyDescent="0.25">
      <c r="A43" s="6" t="s">
        <v>147</v>
      </c>
      <c r="B43" s="6" t="s">
        <v>1984</v>
      </c>
      <c r="C43" s="6" t="s">
        <v>84</v>
      </c>
      <c r="D43" s="3" t="str">
        <f t="shared" si="0"/>
        <v>Y</v>
      </c>
      <c r="E43" s="3"/>
      <c r="F43" s="3" t="str">
        <f t="shared" si="1"/>
        <v>Y</v>
      </c>
      <c r="G43" s="3" t="str">
        <f t="shared" si="2"/>
        <v>Y</v>
      </c>
      <c r="H43" s="3" t="str">
        <f t="shared" si="3"/>
        <v>Y</v>
      </c>
      <c r="I43" s="3" t="str">
        <f t="shared" si="4"/>
        <v>Y</v>
      </c>
      <c r="J43" s="3" t="str">
        <f t="shared" si="5"/>
        <v>Y</v>
      </c>
      <c r="K43" s="3" t="str">
        <f t="shared" si="6"/>
        <v>Y</v>
      </c>
      <c r="L43" s="3" t="str">
        <f t="shared" si="7"/>
        <v>Y</v>
      </c>
      <c r="M43" s="3" t="str">
        <f t="shared" si="8"/>
        <v>Y</v>
      </c>
      <c r="N43" s="3" t="str">
        <f t="shared" si="9"/>
        <v>Y</v>
      </c>
      <c r="O43" s="3" t="str">
        <f t="shared" si="10"/>
        <v>Y</v>
      </c>
      <c r="P43" s="3" t="str">
        <f t="shared" si="11"/>
        <v>Y</v>
      </c>
      <c r="Q43" s="3" t="str">
        <f t="shared" si="12"/>
        <v>Y</v>
      </c>
      <c r="R43" s="3" t="str">
        <f t="shared" si="13"/>
        <v>Y</v>
      </c>
      <c r="S43" s="3" t="str">
        <f t="shared" si="14"/>
        <v>Y</v>
      </c>
      <c r="T43" s="3" t="str">
        <f t="shared" si="15"/>
        <v>Y</v>
      </c>
      <c r="U43" s="3" t="str">
        <f t="shared" si="16"/>
        <v>Y</v>
      </c>
      <c r="V43" s="3" t="str">
        <f t="shared" si="17"/>
        <v>Y</v>
      </c>
      <c r="W43" s="3" t="str">
        <f t="shared" si="18"/>
        <v>Y</v>
      </c>
      <c r="X43" s="3" t="str">
        <f t="shared" si="19"/>
        <v>Y</v>
      </c>
      <c r="Y43" s="3" t="str">
        <f t="shared" si="20"/>
        <v>Y</v>
      </c>
      <c r="Z43" s="3" t="str">
        <f t="shared" si="21"/>
        <v>N</v>
      </c>
      <c r="AA43" s="3" t="str">
        <f t="shared" si="22"/>
        <v>N</v>
      </c>
      <c r="AB43" s="3" t="str">
        <f t="shared" si="23"/>
        <v>N</v>
      </c>
      <c r="AC43" s="3" t="str">
        <f t="shared" si="24"/>
        <v>N</v>
      </c>
      <c r="AD43" s="3" t="str">
        <f t="shared" si="25"/>
        <v>N</v>
      </c>
      <c r="AE43" s="3" t="str">
        <f t="shared" si="26"/>
        <v>N</v>
      </c>
      <c r="AF43" s="38">
        <v>41799</v>
      </c>
    </row>
    <row r="44" spans="1:32" ht="38.25" x14ac:dyDescent="0.25">
      <c r="A44" s="6" t="s">
        <v>177</v>
      </c>
      <c r="B44" s="6" t="s">
        <v>1702</v>
      </c>
      <c r="C44" s="6" t="s">
        <v>85</v>
      </c>
      <c r="D44" s="3" t="str">
        <f t="shared" si="0"/>
        <v>Y</v>
      </c>
      <c r="E44" s="3"/>
      <c r="F44" s="3" t="str">
        <f t="shared" si="1"/>
        <v>N</v>
      </c>
      <c r="G44" s="3" t="str">
        <f t="shared" si="2"/>
        <v>N</v>
      </c>
      <c r="H44" s="3" t="str">
        <f t="shared" si="3"/>
        <v>N</v>
      </c>
      <c r="I44" s="3" t="str">
        <f t="shared" si="4"/>
        <v>N</v>
      </c>
      <c r="J44" s="3" t="str">
        <f t="shared" si="5"/>
        <v>N</v>
      </c>
      <c r="K44" s="3" t="str">
        <f t="shared" si="6"/>
        <v>N</v>
      </c>
      <c r="L44" s="3" t="str">
        <f t="shared" si="7"/>
        <v>N</v>
      </c>
      <c r="M44" s="3" t="str">
        <f t="shared" si="8"/>
        <v>N</v>
      </c>
      <c r="N44" s="3" t="str">
        <f t="shared" si="9"/>
        <v>N</v>
      </c>
      <c r="O44" s="3" t="str">
        <f t="shared" si="10"/>
        <v>N</v>
      </c>
      <c r="P44" s="3" t="str">
        <f t="shared" si="11"/>
        <v>N</v>
      </c>
      <c r="Q44" s="3" t="str">
        <f t="shared" si="12"/>
        <v>N</v>
      </c>
      <c r="R44" s="3" t="str">
        <f t="shared" si="13"/>
        <v>N</v>
      </c>
      <c r="S44" s="3" t="str">
        <f t="shared" si="14"/>
        <v>N</v>
      </c>
      <c r="T44" s="3" t="str">
        <f t="shared" si="15"/>
        <v>N</v>
      </c>
      <c r="U44" s="3" t="str">
        <f t="shared" si="16"/>
        <v>N</v>
      </c>
      <c r="V44" s="3" t="str">
        <f t="shared" si="17"/>
        <v>N</v>
      </c>
      <c r="W44" s="3" t="str">
        <f t="shared" si="18"/>
        <v>N</v>
      </c>
      <c r="X44" s="3" t="str">
        <f t="shared" si="19"/>
        <v>N</v>
      </c>
      <c r="Y44" s="3" t="str">
        <f t="shared" si="20"/>
        <v>N</v>
      </c>
      <c r="Z44" s="3" t="str">
        <f t="shared" si="21"/>
        <v>N</v>
      </c>
      <c r="AA44" s="3" t="str">
        <f t="shared" si="22"/>
        <v>N</v>
      </c>
      <c r="AB44" s="3" t="str">
        <f t="shared" si="23"/>
        <v>N</v>
      </c>
      <c r="AC44" s="3" t="str">
        <f t="shared" si="24"/>
        <v>N</v>
      </c>
      <c r="AD44" s="3" t="str">
        <f t="shared" si="25"/>
        <v>N</v>
      </c>
      <c r="AE44" s="3" t="str">
        <f t="shared" si="26"/>
        <v>N</v>
      </c>
      <c r="AF44" s="38">
        <v>41794</v>
      </c>
    </row>
    <row r="45" spans="1:32" ht="51" x14ac:dyDescent="0.25">
      <c r="A45" s="6" t="s">
        <v>1491</v>
      </c>
      <c r="B45" s="6" t="s">
        <v>1701</v>
      </c>
      <c r="C45" s="6" t="s">
        <v>160</v>
      </c>
      <c r="D45" s="3" t="str">
        <f t="shared" si="0"/>
        <v>N</v>
      </c>
      <c r="E45" s="3"/>
      <c r="F45" s="3" t="str">
        <f t="shared" si="1"/>
        <v>N</v>
      </c>
      <c r="G45" s="3" t="str">
        <f t="shared" si="2"/>
        <v>N</v>
      </c>
      <c r="H45" s="3" t="str">
        <f t="shared" si="3"/>
        <v>N</v>
      </c>
      <c r="I45" s="3" t="str">
        <f t="shared" si="4"/>
        <v>N</v>
      </c>
      <c r="J45" s="3" t="str">
        <f t="shared" si="5"/>
        <v>N</v>
      </c>
      <c r="K45" s="3" t="str">
        <f t="shared" si="6"/>
        <v>N</v>
      </c>
      <c r="L45" s="3" t="str">
        <f t="shared" si="7"/>
        <v>N</v>
      </c>
      <c r="M45" s="3" t="str">
        <f t="shared" si="8"/>
        <v>N</v>
      </c>
      <c r="N45" s="3" t="str">
        <f t="shared" si="9"/>
        <v>N</v>
      </c>
      <c r="O45" s="3" t="str">
        <f t="shared" si="10"/>
        <v>N</v>
      </c>
      <c r="P45" s="3" t="str">
        <f t="shared" si="11"/>
        <v>N</v>
      </c>
      <c r="Q45" s="3" t="str">
        <f t="shared" si="12"/>
        <v>N</v>
      </c>
      <c r="R45" s="3" t="str">
        <f t="shared" si="13"/>
        <v>N</v>
      </c>
      <c r="S45" s="3" t="str">
        <f t="shared" si="14"/>
        <v>Y</v>
      </c>
      <c r="T45" s="3" t="str">
        <f t="shared" si="15"/>
        <v>N</v>
      </c>
      <c r="U45" s="3" t="str">
        <f t="shared" si="16"/>
        <v>N</v>
      </c>
      <c r="V45" s="3" t="str">
        <f t="shared" si="17"/>
        <v>N</v>
      </c>
      <c r="W45" s="3" t="str">
        <f t="shared" si="18"/>
        <v>N</v>
      </c>
      <c r="X45" s="3" t="str">
        <f t="shared" si="19"/>
        <v>N</v>
      </c>
      <c r="Y45" s="3" t="str">
        <f t="shared" si="20"/>
        <v>N</v>
      </c>
      <c r="Z45" s="3" t="str">
        <f t="shared" si="21"/>
        <v>N</v>
      </c>
      <c r="AA45" s="3" t="str">
        <f t="shared" si="22"/>
        <v>N</v>
      </c>
      <c r="AB45" s="3" t="str">
        <f t="shared" si="23"/>
        <v>N</v>
      </c>
      <c r="AC45" s="3" t="str">
        <f t="shared" si="24"/>
        <v>N</v>
      </c>
      <c r="AD45" s="3" t="str">
        <f t="shared" si="25"/>
        <v>N</v>
      </c>
      <c r="AE45" s="3" t="str">
        <f t="shared" si="26"/>
        <v>N</v>
      </c>
      <c r="AF45" s="38">
        <v>41855</v>
      </c>
    </row>
    <row r="46" spans="1:32" ht="38.25" x14ac:dyDescent="0.25">
      <c r="A46" s="6" t="s">
        <v>182</v>
      </c>
      <c r="B46" s="6" t="s">
        <v>1703</v>
      </c>
      <c r="C46" s="6" t="s">
        <v>160</v>
      </c>
      <c r="D46" s="3" t="str">
        <f t="shared" si="0"/>
        <v>Y</v>
      </c>
      <c r="E46" s="3"/>
      <c r="F46" s="3" t="str">
        <f t="shared" si="1"/>
        <v>N</v>
      </c>
      <c r="G46" s="3" t="str">
        <f t="shared" si="2"/>
        <v>N</v>
      </c>
      <c r="H46" s="3" t="str">
        <f t="shared" si="3"/>
        <v>N</v>
      </c>
      <c r="I46" s="3" t="str">
        <f t="shared" si="4"/>
        <v>N</v>
      </c>
      <c r="J46" s="3" t="str">
        <f t="shared" si="5"/>
        <v>N</v>
      </c>
      <c r="K46" s="3" t="str">
        <f t="shared" si="6"/>
        <v>N</v>
      </c>
      <c r="L46" s="3" t="str">
        <f t="shared" si="7"/>
        <v>N</v>
      </c>
      <c r="M46" s="3" t="str">
        <f t="shared" si="8"/>
        <v>N</v>
      </c>
      <c r="N46" s="3" t="str">
        <f t="shared" si="9"/>
        <v>N</v>
      </c>
      <c r="O46" s="3" t="str">
        <f t="shared" si="10"/>
        <v>N</v>
      </c>
      <c r="P46" s="3" t="str">
        <f t="shared" si="11"/>
        <v>N</v>
      </c>
      <c r="Q46" s="3" t="str">
        <f t="shared" si="12"/>
        <v>N</v>
      </c>
      <c r="R46" s="3" t="str">
        <f t="shared" si="13"/>
        <v>N</v>
      </c>
      <c r="S46" s="3" t="str">
        <f t="shared" si="14"/>
        <v>N</v>
      </c>
      <c r="T46" s="3" t="str">
        <f t="shared" si="15"/>
        <v>N</v>
      </c>
      <c r="U46" s="3" t="str">
        <f t="shared" si="16"/>
        <v>N</v>
      </c>
      <c r="V46" s="3" t="str">
        <f t="shared" si="17"/>
        <v>N</v>
      </c>
      <c r="W46" s="3" t="str">
        <f t="shared" si="18"/>
        <v>N</v>
      </c>
      <c r="X46" s="3" t="str">
        <f t="shared" si="19"/>
        <v>N</v>
      </c>
      <c r="Y46" s="3" t="str">
        <f t="shared" si="20"/>
        <v>N</v>
      </c>
      <c r="Z46" s="3" t="str">
        <f t="shared" si="21"/>
        <v>N</v>
      </c>
      <c r="AA46" s="3" t="str">
        <f t="shared" si="22"/>
        <v>N</v>
      </c>
      <c r="AB46" s="3" t="str">
        <f t="shared" si="23"/>
        <v>N</v>
      </c>
      <c r="AC46" s="3" t="str">
        <f t="shared" si="24"/>
        <v>N</v>
      </c>
      <c r="AD46" s="3" t="str">
        <f t="shared" si="25"/>
        <v>N</v>
      </c>
      <c r="AE46" s="3" t="str">
        <f t="shared" si="26"/>
        <v>N</v>
      </c>
      <c r="AF46" s="38">
        <v>41794</v>
      </c>
    </row>
    <row r="47" spans="1:32" ht="38.25" x14ac:dyDescent="0.25">
      <c r="A47" s="6" t="s">
        <v>1981</v>
      </c>
      <c r="B47" s="6" t="s">
        <v>1982</v>
      </c>
      <c r="C47" s="6" t="s">
        <v>85</v>
      </c>
      <c r="D47" s="3" t="str">
        <f t="shared" si="0"/>
        <v>N</v>
      </c>
      <c r="E47" s="3"/>
      <c r="F47" s="3" t="str">
        <f t="shared" si="1"/>
        <v>N</v>
      </c>
      <c r="G47" s="3" t="str">
        <f t="shared" si="2"/>
        <v>N</v>
      </c>
      <c r="H47" s="3" t="str">
        <f t="shared" si="3"/>
        <v>N</v>
      </c>
      <c r="I47" s="3" t="str">
        <f t="shared" si="4"/>
        <v>N</v>
      </c>
      <c r="J47" s="3" t="str">
        <f t="shared" si="5"/>
        <v>N</v>
      </c>
      <c r="K47" s="3" t="str">
        <f t="shared" si="6"/>
        <v>N</v>
      </c>
      <c r="L47" s="3" t="str">
        <f t="shared" si="7"/>
        <v>N</v>
      </c>
      <c r="M47" s="3" t="str">
        <f t="shared" si="8"/>
        <v>N</v>
      </c>
      <c r="N47" s="3" t="str">
        <f t="shared" si="9"/>
        <v>N</v>
      </c>
      <c r="O47" s="3" t="str">
        <f t="shared" si="10"/>
        <v>N</v>
      </c>
      <c r="P47" s="3" t="str">
        <f t="shared" si="11"/>
        <v>N</v>
      </c>
      <c r="Q47" s="3" t="str">
        <f t="shared" si="12"/>
        <v>N</v>
      </c>
      <c r="R47" s="3" t="str">
        <f t="shared" si="13"/>
        <v>N</v>
      </c>
      <c r="S47" s="3" t="str">
        <f t="shared" si="14"/>
        <v>N</v>
      </c>
      <c r="T47" s="3" t="str">
        <f t="shared" si="15"/>
        <v>N</v>
      </c>
      <c r="U47" s="3" t="str">
        <f t="shared" si="16"/>
        <v>Y</v>
      </c>
      <c r="V47" s="3" t="str">
        <f t="shared" si="17"/>
        <v>N</v>
      </c>
      <c r="W47" s="3" t="str">
        <f t="shared" si="18"/>
        <v>N</v>
      </c>
      <c r="X47" s="3" t="str">
        <f t="shared" si="19"/>
        <v>N</v>
      </c>
      <c r="Y47" s="3" t="str">
        <f t="shared" si="20"/>
        <v>N</v>
      </c>
      <c r="Z47" s="3" t="str">
        <f t="shared" si="21"/>
        <v>N</v>
      </c>
      <c r="AA47" s="3" t="str">
        <f t="shared" si="22"/>
        <v>N</v>
      </c>
      <c r="AB47" s="3" t="str">
        <f t="shared" si="23"/>
        <v>N</v>
      </c>
      <c r="AC47" s="3" t="str">
        <f t="shared" si="24"/>
        <v>N</v>
      </c>
      <c r="AD47" s="3" t="str">
        <f t="shared" si="25"/>
        <v>N</v>
      </c>
      <c r="AE47" s="3" t="str">
        <f t="shared" si="26"/>
        <v>N</v>
      </c>
      <c r="AF47" s="38">
        <v>41794</v>
      </c>
    </row>
    <row r="48" spans="1:32" ht="140.25" x14ac:dyDescent="0.25">
      <c r="A48" s="6" t="s">
        <v>186</v>
      </c>
      <c r="B48" s="6" t="s">
        <v>1704</v>
      </c>
      <c r="C48" s="6" t="s">
        <v>85</v>
      </c>
      <c r="D48" s="3" t="str">
        <f t="shared" si="0"/>
        <v>Y</v>
      </c>
      <c r="E48" s="3"/>
      <c r="F48" s="3" t="str">
        <f t="shared" si="1"/>
        <v>N</v>
      </c>
      <c r="G48" s="3" t="str">
        <f t="shared" si="2"/>
        <v>N</v>
      </c>
      <c r="H48" s="3" t="str">
        <f t="shared" si="3"/>
        <v>N</v>
      </c>
      <c r="I48" s="3" t="str">
        <f t="shared" si="4"/>
        <v>N</v>
      </c>
      <c r="J48" s="3" t="str">
        <f t="shared" si="5"/>
        <v>N</v>
      </c>
      <c r="K48" s="3" t="str">
        <f t="shared" si="6"/>
        <v>N</v>
      </c>
      <c r="L48" s="3" t="str">
        <f t="shared" si="7"/>
        <v>N</v>
      </c>
      <c r="M48" s="3" t="str">
        <f t="shared" si="8"/>
        <v>N</v>
      </c>
      <c r="N48" s="3" t="str">
        <f t="shared" si="9"/>
        <v>N</v>
      </c>
      <c r="O48" s="3" t="str">
        <f t="shared" si="10"/>
        <v>N</v>
      </c>
      <c r="P48" s="3" t="str">
        <f t="shared" si="11"/>
        <v>N</v>
      </c>
      <c r="Q48" s="3" t="str">
        <f t="shared" si="12"/>
        <v>N</v>
      </c>
      <c r="R48" s="3" t="str">
        <f t="shared" si="13"/>
        <v>N</v>
      </c>
      <c r="S48" s="3" t="str">
        <f t="shared" si="14"/>
        <v>N</v>
      </c>
      <c r="T48" s="3" t="str">
        <f t="shared" si="15"/>
        <v>N</v>
      </c>
      <c r="U48" s="3" t="str">
        <f t="shared" si="16"/>
        <v>N</v>
      </c>
      <c r="V48" s="3" t="str">
        <f t="shared" si="17"/>
        <v>N</v>
      </c>
      <c r="W48" s="3" t="str">
        <f t="shared" si="18"/>
        <v>N</v>
      </c>
      <c r="X48" s="3" t="str">
        <f t="shared" si="19"/>
        <v>N</v>
      </c>
      <c r="Y48" s="3" t="str">
        <f t="shared" si="20"/>
        <v>N</v>
      </c>
      <c r="Z48" s="3" t="str">
        <f t="shared" si="21"/>
        <v>N</v>
      </c>
      <c r="AA48" s="3" t="str">
        <f t="shared" si="22"/>
        <v>N</v>
      </c>
      <c r="AB48" s="3" t="str">
        <f t="shared" si="23"/>
        <v>N</v>
      </c>
      <c r="AC48" s="3" t="str">
        <f t="shared" si="24"/>
        <v>N</v>
      </c>
      <c r="AD48" s="3" t="str">
        <f t="shared" si="25"/>
        <v>N</v>
      </c>
      <c r="AE48" s="3" t="str">
        <f t="shared" si="26"/>
        <v>N</v>
      </c>
      <c r="AF48" s="38">
        <v>41794</v>
      </c>
    </row>
    <row r="49" spans="1:32" ht="76.5" x14ac:dyDescent="0.25">
      <c r="A49" s="6" t="s">
        <v>206</v>
      </c>
      <c r="B49" s="6" t="s">
        <v>1705</v>
      </c>
      <c r="C49" s="6" t="s">
        <v>84</v>
      </c>
      <c r="D49" s="3" t="str">
        <f t="shared" si="0"/>
        <v>N</v>
      </c>
      <c r="E49" s="3"/>
      <c r="F49" s="3" t="str">
        <f t="shared" si="1"/>
        <v>N</v>
      </c>
      <c r="G49" s="3" t="str">
        <f t="shared" si="2"/>
        <v>N</v>
      </c>
      <c r="H49" s="3" t="str">
        <f t="shared" si="3"/>
        <v>N</v>
      </c>
      <c r="I49" s="3" t="str">
        <f t="shared" si="4"/>
        <v>Y</v>
      </c>
      <c r="J49" s="3" t="str">
        <f t="shared" si="5"/>
        <v>N</v>
      </c>
      <c r="K49" s="3" t="str">
        <f t="shared" si="6"/>
        <v>N</v>
      </c>
      <c r="L49" s="3" t="str">
        <f t="shared" si="7"/>
        <v>N</v>
      </c>
      <c r="M49" s="3" t="str">
        <f t="shared" si="8"/>
        <v>N</v>
      </c>
      <c r="N49" s="3" t="str">
        <f t="shared" si="9"/>
        <v>N</v>
      </c>
      <c r="O49" s="3" t="str">
        <f t="shared" si="10"/>
        <v>N</v>
      </c>
      <c r="P49" s="3" t="str">
        <f t="shared" si="11"/>
        <v>N</v>
      </c>
      <c r="Q49" s="3" t="str">
        <f t="shared" si="12"/>
        <v>N</v>
      </c>
      <c r="R49" s="3" t="str">
        <f t="shared" si="13"/>
        <v>N</v>
      </c>
      <c r="S49" s="3" t="str">
        <f t="shared" si="14"/>
        <v>N</v>
      </c>
      <c r="T49" s="3" t="str">
        <f t="shared" si="15"/>
        <v>N</v>
      </c>
      <c r="U49" s="3" t="str">
        <f t="shared" si="16"/>
        <v>N</v>
      </c>
      <c r="V49" s="3" t="str">
        <f t="shared" si="17"/>
        <v>N</v>
      </c>
      <c r="W49" s="3" t="str">
        <f t="shared" si="18"/>
        <v>N</v>
      </c>
      <c r="X49" s="3" t="str">
        <f t="shared" si="19"/>
        <v>N</v>
      </c>
      <c r="Y49" s="3" t="str">
        <f t="shared" si="20"/>
        <v>N</v>
      </c>
      <c r="Z49" s="3" t="str">
        <f t="shared" si="21"/>
        <v>N</v>
      </c>
      <c r="AA49" s="3" t="str">
        <f t="shared" si="22"/>
        <v>N</v>
      </c>
      <c r="AB49" s="3" t="str">
        <f t="shared" si="23"/>
        <v>N</v>
      </c>
      <c r="AC49" s="3" t="str">
        <f t="shared" si="24"/>
        <v>N</v>
      </c>
      <c r="AD49" s="3" t="str">
        <f t="shared" si="25"/>
        <v>N</v>
      </c>
      <c r="AE49" s="3" t="str">
        <f t="shared" si="26"/>
        <v>N</v>
      </c>
      <c r="AF49" s="38">
        <v>41794</v>
      </c>
    </row>
    <row r="50" spans="1:32" ht="76.5" x14ac:dyDescent="0.25">
      <c r="A50" s="6" t="s">
        <v>200</v>
      </c>
      <c r="B50" s="6" t="s">
        <v>1706</v>
      </c>
      <c r="C50" s="6" t="s">
        <v>109</v>
      </c>
      <c r="D50" s="3" t="str">
        <f t="shared" si="0"/>
        <v>N</v>
      </c>
      <c r="E50" s="3"/>
      <c r="F50" s="3" t="str">
        <f t="shared" si="1"/>
        <v>N</v>
      </c>
      <c r="G50" s="3" t="str">
        <f t="shared" si="2"/>
        <v>Y</v>
      </c>
      <c r="H50" s="3" t="str">
        <f t="shared" si="3"/>
        <v>N</v>
      </c>
      <c r="I50" s="3" t="str">
        <f t="shared" si="4"/>
        <v>N</v>
      </c>
      <c r="J50" s="3" t="str">
        <f t="shared" si="5"/>
        <v>N</v>
      </c>
      <c r="K50" s="3" t="str">
        <f t="shared" si="6"/>
        <v>N</v>
      </c>
      <c r="L50" s="3" t="str">
        <f t="shared" si="7"/>
        <v>N</v>
      </c>
      <c r="M50" s="3" t="str">
        <f t="shared" si="8"/>
        <v>N</v>
      </c>
      <c r="N50" s="3" t="str">
        <f t="shared" si="9"/>
        <v>N</v>
      </c>
      <c r="O50" s="3" t="str">
        <f t="shared" si="10"/>
        <v>N</v>
      </c>
      <c r="P50" s="3" t="str">
        <f t="shared" si="11"/>
        <v>N</v>
      </c>
      <c r="Q50" s="3" t="str">
        <f t="shared" si="12"/>
        <v>N</v>
      </c>
      <c r="R50" s="3" t="str">
        <f t="shared" si="13"/>
        <v>N</v>
      </c>
      <c r="S50" s="3" t="str">
        <f t="shared" si="14"/>
        <v>N</v>
      </c>
      <c r="T50" s="3" t="str">
        <f t="shared" si="15"/>
        <v>N</v>
      </c>
      <c r="U50" s="3" t="str">
        <f t="shared" si="16"/>
        <v>N</v>
      </c>
      <c r="V50" s="3" t="str">
        <f t="shared" si="17"/>
        <v>N</v>
      </c>
      <c r="W50" s="3" t="str">
        <f t="shared" si="18"/>
        <v>N</v>
      </c>
      <c r="X50" s="3" t="str">
        <f t="shared" si="19"/>
        <v>N</v>
      </c>
      <c r="Y50" s="3" t="str">
        <f t="shared" si="20"/>
        <v>N</v>
      </c>
      <c r="Z50" s="3" t="str">
        <f t="shared" si="21"/>
        <v>N</v>
      </c>
      <c r="AA50" s="3" t="str">
        <f t="shared" si="22"/>
        <v>N</v>
      </c>
      <c r="AB50" s="3" t="str">
        <f t="shared" si="23"/>
        <v>N</v>
      </c>
      <c r="AC50" s="3" t="str">
        <f t="shared" si="24"/>
        <v>N</v>
      </c>
      <c r="AD50" s="3" t="str">
        <f t="shared" si="25"/>
        <v>N</v>
      </c>
      <c r="AE50" s="3" t="str">
        <f t="shared" si="26"/>
        <v>N</v>
      </c>
      <c r="AF50" s="38">
        <v>41794</v>
      </c>
    </row>
    <row r="51" spans="1:32" ht="38.25" x14ac:dyDescent="0.25">
      <c r="A51" s="6" t="s">
        <v>228</v>
      </c>
      <c r="B51" s="6" t="s">
        <v>1576</v>
      </c>
      <c r="C51" s="6" t="s">
        <v>167</v>
      </c>
      <c r="D51" s="3" t="str">
        <f t="shared" si="0"/>
        <v>N</v>
      </c>
      <c r="E51" s="3"/>
      <c r="F51" s="3" t="str">
        <f t="shared" si="1"/>
        <v>N</v>
      </c>
      <c r="G51" s="3" t="str">
        <f t="shared" si="2"/>
        <v>N</v>
      </c>
      <c r="H51" s="3" t="str">
        <f t="shared" si="3"/>
        <v>N</v>
      </c>
      <c r="I51" s="3" t="str">
        <f t="shared" si="4"/>
        <v>N</v>
      </c>
      <c r="J51" s="3" t="str">
        <f t="shared" si="5"/>
        <v>N</v>
      </c>
      <c r="K51" s="3" t="str">
        <f t="shared" si="6"/>
        <v>N</v>
      </c>
      <c r="L51" s="3" t="str">
        <f t="shared" si="7"/>
        <v>N</v>
      </c>
      <c r="M51" s="3" t="str">
        <f t="shared" si="8"/>
        <v>Y</v>
      </c>
      <c r="N51" s="3" t="str">
        <f t="shared" si="9"/>
        <v>N</v>
      </c>
      <c r="O51" s="3" t="str">
        <f t="shared" si="10"/>
        <v>N</v>
      </c>
      <c r="P51" s="3" t="str">
        <f t="shared" si="11"/>
        <v>N</v>
      </c>
      <c r="Q51" s="3" t="str">
        <f t="shared" si="12"/>
        <v>N</v>
      </c>
      <c r="R51" s="3" t="str">
        <f t="shared" si="13"/>
        <v>N</v>
      </c>
      <c r="S51" s="3" t="str">
        <f t="shared" si="14"/>
        <v>N</v>
      </c>
      <c r="T51" s="3" t="str">
        <f t="shared" si="15"/>
        <v>N</v>
      </c>
      <c r="U51" s="3" t="str">
        <f t="shared" si="16"/>
        <v>N</v>
      </c>
      <c r="V51" s="3" t="str">
        <f t="shared" si="17"/>
        <v>N</v>
      </c>
      <c r="W51" s="3" t="str">
        <f t="shared" si="18"/>
        <v>N</v>
      </c>
      <c r="X51" s="3" t="str">
        <f t="shared" si="19"/>
        <v>N</v>
      </c>
      <c r="Y51" s="3" t="str">
        <f t="shared" si="20"/>
        <v>N</v>
      </c>
      <c r="Z51" s="3" t="str">
        <f t="shared" si="21"/>
        <v>N</v>
      </c>
      <c r="AA51" s="3" t="str">
        <f t="shared" si="22"/>
        <v>N</v>
      </c>
      <c r="AB51" s="3" t="str">
        <f t="shared" si="23"/>
        <v>N</v>
      </c>
      <c r="AC51" s="3" t="str">
        <f t="shared" si="24"/>
        <v>N</v>
      </c>
      <c r="AD51" s="3" t="str">
        <f t="shared" si="25"/>
        <v>N</v>
      </c>
      <c r="AE51" s="3" t="str">
        <f t="shared" si="26"/>
        <v>N</v>
      </c>
      <c r="AF51" s="38">
        <v>41794</v>
      </c>
    </row>
    <row r="52" spans="1:32" s="1" customFormat="1" ht="38.25" x14ac:dyDescent="0.25">
      <c r="A52" s="6" t="s">
        <v>1575</v>
      </c>
      <c r="B52" s="6" t="s">
        <v>1991</v>
      </c>
      <c r="C52" s="6" t="s">
        <v>115</v>
      </c>
      <c r="D52" s="3" t="str">
        <f t="shared" si="0"/>
        <v>N</v>
      </c>
      <c r="E52" s="3"/>
      <c r="F52" s="3" t="str">
        <f t="shared" si="1"/>
        <v>N</v>
      </c>
      <c r="G52" s="3" t="str">
        <f t="shared" si="2"/>
        <v>N</v>
      </c>
      <c r="H52" s="3" t="str">
        <f t="shared" si="3"/>
        <v>N</v>
      </c>
      <c r="I52" s="3" t="str">
        <f t="shared" si="4"/>
        <v>N</v>
      </c>
      <c r="J52" s="3" t="str">
        <f t="shared" si="5"/>
        <v>N</v>
      </c>
      <c r="K52" s="3" t="str">
        <f t="shared" si="6"/>
        <v>N</v>
      </c>
      <c r="L52" s="3" t="str">
        <f t="shared" si="7"/>
        <v>N</v>
      </c>
      <c r="M52" s="3" t="str">
        <f t="shared" si="8"/>
        <v>Y</v>
      </c>
      <c r="N52" s="3" t="str">
        <f t="shared" si="9"/>
        <v>N</v>
      </c>
      <c r="O52" s="3" t="str">
        <f t="shared" si="10"/>
        <v>N</v>
      </c>
      <c r="P52" s="3" t="str">
        <f t="shared" si="11"/>
        <v>N</v>
      </c>
      <c r="Q52" s="3" t="str">
        <f t="shared" si="12"/>
        <v>N</v>
      </c>
      <c r="R52" s="3" t="str">
        <f t="shared" si="13"/>
        <v>N</v>
      </c>
      <c r="S52" s="3" t="str">
        <f t="shared" si="14"/>
        <v>N</v>
      </c>
      <c r="T52" s="3" t="str">
        <f t="shared" si="15"/>
        <v>N</v>
      </c>
      <c r="U52" s="3" t="str">
        <f t="shared" si="16"/>
        <v>N</v>
      </c>
      <c r="V52" s="3" t="str">
        <f t="shared" si="17"/>
        <v>N</v>
      </c>
      <c r="W52" s="3" t="str">
        <f t="shared" si="18"/>
        <v>N</v>
      </c>
      <c r="X52" s="3" t="str">
        <f t="shared" si="19"/>
        <v>N</v>
      </c>
      <c r="Y52" s="3" t="str">
        <f t="shared" si="20"/>
        <v>N</v>
      </c>
      <c r="Z52" s="3" t="str">
        <f t="shared" si="21"/>
        <v>N</v>
      </c>
      <c r="AA52" s="3" t="str">
        <f t="shared" si="22"/>
        <v>N</v>
      </c>
      <c r="AB52" s="3" t="str">
        <f t="shared" si="23"/>
        <v>N</v>
      </c>
      <c r="AC52" s="3" t="str">
        <f t="shared" si="24"/>
        <v>N</v>
      </c>
      <c r="AD52" s="3" t="str">
        <f t="shared" si="25"/>
        <v>N</v>
      </c>
      <c r="AE52" s="3" t="str">
        <f t="shared" si="26"/>
        <v>N</v>
      </c>
      <c r="AF52" s="38">
        <v>41859</v>
      </c>
    </row>
    <row r="53" spans="1:32" ht="38.25" x14ac:dyDescent="0.25">
      <c r="A53" s="6" t="s">
        <v>1642</v>
      </c>
      <c r="B53" s="6" t="s">
        <v>1992</v>
      </c>
      <c r="C53" s="6" t="s">
        <v>118</v>
      </c>
      <c r="D53" s="3" t="str">
        <f t="shared" si="0"/>
        <v>N</v>
      </c>
      <c r="E53" s="3"/>
      <c r="F53" s="3" t="str">
        <f t="shared" si="1"/>
        <v>N</v>
      </c>
      <c r="G53" s="3" t="str">
        <f t="shared" si="2"/>
        <v>N</v>
      </c>
      <c r="H53" s="3" t="str">
        <f t="shared" si="3"/>
        <v>N</v>
      </c>
      <c r="I53" s="3" t="str">
        <f t="shared" si="4"/>
        <v>N</v>
      </c>
      <c r="J53" s="3" t="str">
        <f t="shared" si="5"/>
        <v>N</v>
      </c>
      <c r="K53" s="3" t="str">
        <f t="shared" si="6"/>
        <v>N</v>
      </c>
      <c r="L53" s="3" t="str">
        <f t="shared" si="7"/>
        <v>N</v>
      </c>
      <c r="M53" s="3" t="str">
        <f t="shared" si="8"/>
        <v>Y</v>
      </c>
      <c r="N53" s="3" t="str">
        <f t="shared" si="9"/>
        <v>N</v>
      </c>
      <c r="O53" s="3" t="str">
        <f t="shared" si="10"/>
        <v>N</v>
      </c>
      <c r="P53" s="3" t="str">
        <f t="shared" si="11"/>
        <v>N</v>
      </c>
      <c r="Q53" s="3" t="str">
        <f t="shared" si="12"/>
        <v>N</v>
      </c>
      <c r="R53" s="3" t="str">
        <f t="shared" si="13"/>
        <v>N</v>
      </c>
      <c r="S53" s="3" t="str">
        <f t="shared" si="14"/>
        <v>N</v>
      </c>
      <c r="T53" s="3" t="str">
        <f t="shared" si="15"/>
        <v>N</v>
      </c>
      <c r="U53" s="3" t="str">
        <f t="shared" si="16"/>
        <v>N</v>
      </c>
      <c r="V53" s="3" t="str">
        <f t="shared" si="17"/>
        <v>N</v>
      </c>
      <c r="W53" s="3" t="str">
        <f t="shared" si="18"/>
        <v>N</v>
      </c>
      <c r="X53" s="3" t="str">
        <f t="shared" si="19"/>
        <v>N</v>
      </c>
      <c r="Y53" s="3" t="str">
        <f t="shared" si="20"/>
        <v>N</v>
      </c>
      <c r="Z53" s="3" t="str">
        <f t="shared" si="21"/>
        <v>N</v>
      </c>
      <c r="AA53" s="3" t="str">
        <f t="shared" si="22"/>
        <v>N</v>
      </c>
      <c r="AB53" s="3" t="str">
        <f t="shared" si="23"/>
        <v>N</v>
      </c>
      <c r="AC53" s="3" t="str">
        <f t="shared" si="24"/>
        <v>N</v>
      </c>
      <c r="AD53" s="3" t="str">
        <f t="shared" si="25"/>
        <v>N</v>
      </c>
      <c r="AE53" s="3" t="str">
        <f t="shared" si="26"/>
        <v>N</v>
      </c>
      <c r="AF53" s="38">
        <v>41859</v>
      </c>
    </row>
    <row r="54" spans="1:32" ht="51" x14ac:dyDescent="0.25">
      <c r="A54" s="6" t="s">
        <v>267</v>
      </c>
      <c r="B54" s="6" t="s">
        <v>1707</v>
      </c>
      <c r="C54" s="6" t="s">
        <v>160</v>
      </c>
      <c r="D54" s="3" t="str">
        <f t="shared" si="0"/>
        <v>N</v>
      </c>
      <c r="E54" s="3"/>
      <c r="F54" s="3" t="str">
        <f t="shared" si="1"/>
        <v>N</v>
      </c>
      <c r="G54" s="3" t="str">
        <f t="shared" si="2"/>
        <v>N</v>
      </c>
      <c r="H54" s="3" t="str">
        <f t="shared" si="3"/>
        <v>N</v>
      </c>
      <c r="I54" s="3" t="str">
        <f t="shared" si="4"/>
        <v>N</v>
      </c>
      <c r="J54" s="3" t="str">
        <f t="shared" si="5"/>
        <v>N</v>
      </c>
      <c r="K54" s="3" t="str">
        <f t="shared" si="6"/>
        <v>N</v>
      </c>
      <c r="L54" s="3" t="str">
        <f t="shared" si="7"/>
        <v>N</v>
      </c>
      <c r="M54" s="3" t="str">
        <f t="shared" si="8"/>
        <v>N</v>
      </c>
      <c r="N54" s="3" t="str">
        <f t="shared" si="9"/>
        <v>N</v>
      </c>
      <c r="O54" s="3" t="str">
        <f t="shared" si="10"/>
        <v>N</v>
      </c>
      <c r="P54" s="3" t="str">
        <f t="shared" si="11"/>
        <v>N</v>
      </c>
      <c r="Q54" s="3" t="str">
        <f t="shared" si="12"/>
        <v>N</v>
      </c>
      <c r="R54" s="3" t="str">
        <f t="shared" si="13"/>
        <v>N</v>
      </c>
      <c r="S54" s="3" t="str">
        <f t="shared" si="14"/>
        <v>N</v>
      </c>
      <c r="T54" s="3" t="str">
        <f t="shared" si="15"/>
        <v>N</v>
      </c>
      <c r="U54" s="3" t="str">
        <f t="shared" si="16"/>
        <v>N</v>
      </c>
      <c r="V54" s="3" t="str">
        <f t="shared" si="17"/>
        <v>Y</v>
      </c>
      <c r="W54" s="3" t="str">
        <f t="shared" si="18"/>
        <v>N</v>
      </c>
      <c r="X54" s="3" t="str">
        <f t="shared" si="19"/>
        <v>N</v>
      </c>
      <c r="Y54" s="3" t="str">
        <f t="shared" si="20"/>
        <v>N</v>
      </c>
      <c r="Z54" s="3" t="str">
        <f t="shared" si="21"/>
        <v>N</v>
      </c>
      <c r="AA54" s="3" t="str">
        <f t="shared" si="22"/>
        <v>N</v>
      </c>
      <c r="AB54" s="3" t="str">
        <f t="shared" si="23"/>
        <v>N</v>
      </c>
      <c r="AC54" s="3" t="str">
        <f t="shared" si="24"/>
        <v>N</v>
      </c>
      <c r="AD54" s="3" t="str">
        <f t="shared" si="25"/>
        <v>N</v>
      </c>
      <c r="AE54" s="3" t="str">
        <f t="shared" si="26"/>
        <v>N</v>
      </c>
      <c r="AF54" s="38">
        <v>41794</v>
      </c>
    </row>
    <row r="55" spans="1:32" ht="25.5" x14ac:dyDescent="0.25">
      <c r="A55" s="6" t="s">
        <v>170</v>
      </c>
      <c r="B55" s="6" t="s">
        <v>171</v>
      </c>
      <c r="C55" s="6" t="s">
        <v>172</v>
      </c>
      <c r="D55" s="3" t="str">
        <f t="shared" si="0"/>
        <v>Y</v>
      </c>
      <c r="E55" s="3"/>
      <c r="F55" s="3" t="str">
        <f t="shared" si="1"/>
        <v>N</v>
      </c>
      <c r="G55" s="3" t="str">
        <f t="shared" si="2"/>
        <v>N</v>
      </c>
      <c r="H55" s="3" t="str">
        <f t="shared" si="3"/>
        <v>Y</v>
      </c>
      <c r="I55" s="3" t="str">
        <f t="shared" si="4"/>
        <v>N</v>
      </c>
      <c r="J55" s="3" t="str">
        <f t="shared" si="5"/>
        <v>Y</v>
      </c>
      <c r="K55" s="3" t="str">
        <f t="shared" si="6"/>
        <v>Y</v>
      </c>
      <c r="L55" s="3" t="str">
        <f t="shared" si="7"/>
        <v>N</v>
      </c>
      <c r="M55" s="3" t="str">
        <f t="shared" si="8"/>
        <v>Y</v>
      </c>
      <c r="N55" s="3" t="str">
        <f t="shared" si="9"/>
        <v>Y</v>
      </c>
      <c r="O55" s="3" t="str">
        <f t="shared" si="10"/>
        <v>N</v>
      </c>
      <c r="P55" s="3" t="str">
        <f t="shared" si="11"/>
        <v>N</v>
      </c>
      <c r="Q55" s="3" t="str">
        <f t="shared" si="12"/>
        <v>N</v>
      </c>
      <c r="R55" s="3" t="str">
        <f t="shared" si="13"/>
        <v>N</v>
      </c>
      <c r="S55" s="3" t="str">
        <f t="shared" si="14"/>
        <v>N</v>
      </c>
      <c r="T55" s="3" t="str">
        <f t="shared" si="15"/>
        <v>N</v>
      </c>
      <c r="U55" s="3" t="str">
        <f t="shared" si="16"/>
        <v>N</v>
      </c>
      <c r="V55" s="3" t="str">
        <f t="shared" si="17"/>
        <v>N</v>
      </c>
      <c r="W55" s="3" t="str">
        <f t="shared" si="18"/>
        <v>N</v>
      </c>
      <c r="X55" s="3" t="str">
        <f t="shared" si="19"/>
        <v>N</v>
      </c>
      <c r="Y55" s="3" t="str">
        <f t="shared" si="20"/>
        <v>N</v>
      </c>
      <c r="Z55" s="3" t="str">
        <f t="shared" si="21"/>
        <v>N</v>
      </c>
      <c r="AA55" s="3" t="str">
        <f t="shared" si="22"/>
        <v>N</v>
      </c>
      <c r="AB55" s="3" t="str">
        <f t="shared" si="23"/>
        <v>N</v>
      </c>
      <c r="AC55" s="3" t="str">
        <f t="shared" si="24"/>
        <v>N</v>
      </c>
      <c r="AD55" s="3" t="str">
        <f t="shared" si="25"/>
        <v>N</v>
      </c>
      <c r="AE55" s="3" t="str">
        <f t="shared" si="26"/>
        <v>N</v>
      </c>
      <c r="AF55" s="38">
        <v>41794</v>
      </c>
    </row>
    <row r="56" spans="1:32" ht="38.25" x14ac:dyDescent="0.25">
      <c r="A56" s="6" t="s">
        <v>284</v>
      </c>
      <c r="B56" s="6" t="s">
        <v>1708</v>
      </c>
      <c r="C56" s="6" t="s">
        <v>283</v>
      </c>
      <c r="D56" s="3" t="str">
        <f t="shared" si="0"/>
        <v>N</v>
      </c>
      <c r="E56" s="3"/>
      <c r="F56" s="3" t="str">
        <f t="shared" si="1"/>
        <v>N</v>
      </c>
      <c r="G56" s="3" t="str">
        <f t="shared" si="2"/>
        <v>N</v>
      </c>
      <c r="H56" s="3" t="str">
        <f t="shared" si="3"/>
        <v>N</v>
      </c>
      <c r="I56" s="3" t="str">
        <f t="shared" si="4"/>
        <v>N</v>
      </c>
      <c r="J56" s="3" t="str">
        <f t="shared" si="5"/>
        <v>N</v>
      </c>
      <c r="K56" s="3" t="str">
        <f t="shared" si="6"/>
        <v>N</v>
      </c>
      <c r="L56" s="3" t="str">
        <f t="shared" si="7"/>
        <v>N</v>
      </c>
      <c r="M56" s="3" t="str">
        <f t="shared" si="8"/>
        <v>N</v>
      </c>
      <c r="N56" s="3" t="str">
        <f t="shared" si="9"/>
        <v>N</v>
      </c>
      <c r="O56" s="3" t="str">
        <f t="shared" si="10"/>
        <v>N</v>
      </c>
      <c r="P56" s="3" t="str">
        <f t="shared" si="11"/>
        <v>N</v>
      </c>
      <c r="Q56" s="3" t="str">
        <f t="shared" si="12"/>
        <v>N</v>
      </c>
      <c r="R56" s="3" t="str">
        <f t="shared" si="13"/>
        <v>N</v>
      </c>
      <c r="S56" s="3" t="str">
        <f t="shared" si="14"/>
        <v>N</v>
      </c>
      <c r="T56" s="3" t="str">
        <f t="shared" si="15"/>
        <v>N</v>
      </c>
      <c r="U56" s="3" t="str">
        <f t="shared" si="16"/>
        <v>N</v>
      </c>
      <c r="V56" s="3" t="str">
        <f t="shared" si="17"/>
        <v>N</v>
      </c>
      <c r="W56" s="3" t="str">
        <f t="shared" si="18"/>
        <v>Y</v>
      </c>
      <c r="X56" s="3" t="str">
        <f t="shared" si="19"/>
        <v>N</v>
      </c>
      <c r="Y56" s="3" t="str">
        <f t="shared" si="20"/>
        <v>N</v>
      </c>
      <c r="Z56" s="3" t="str">
        <f t="shared" si="21"/>
        <v>N</v>
      </c>
      <c r="AA56" s="3" t="str">
        <f t="shared" si="22"/>
        <v>N</v>
      </c>
      <c r="AB56" s="3" t="str">
        <f t="shared" si="23"/>
        <v>N</v>
      </c>
      <c r="AC56" s="3" t="str">
        <f t="shared" si="24"/>
        <v>N</v>
      </c>
      <c r="AD56" s="3" t="str">
        <f t="shared" si="25"/>
        <v>N</v>
      </c>
      <c r="AE56" s="3" t="str">
        <f t="shared" si="26"/>
        <v>N</v>
      </c>
      <c r="AF56" s="38">
        <v>41794</v>
      </c>
    </row>
    <row r="57" spans="1:32" ht="25.5" x14ac:dyDescent="0.25">
      <c r="A57" s="6" t="s">
        <v>150</v>
      </c>
      <c r="B57" s="6" t="s">
        <v>1709</v>
      </c>
      <c r="C57" s="6" t="s">
        <v>76</v>
      </c>
      <c r="D57" s="3" t="str">
        <f t="shared" si="0"/>
        <v>Y</v>
      </c>
      <c r="E57" s="3"/>
      <c r="F57" s="3" t="str">
        <f t="shared" si="1"/>
        <v>Y</v>
      </c>
      <c r="G57" s="3" t="str">
        <f t="shared" si="2"/>
        <v>Y</v>
      </c>
      <c r="H57" s="3" t="str">
        <f t="shared" si="3"/>
        <v>Y</v>
      </c>
      <c r="I57" s="3" t="str">
        <f t="shared" si="4"/>
        <v>Y</v>
      </c>
      <c r="J57" s="3" t="str">
        <f t="shared" si="5"/>
        <v>Y</v>
      </c>
      <c r="K57" s="3" t="str">
        <f t="shared" si="6"/>
        <v>Y</v>
      </c>
      <c r="L57" s="3" t="str">
        <f t="shared" si="7"/>
        <v>Y</v>
      </c>
      <c r="M57" s="3" t="str">
        <f t="shared" si="8"/>
        <v>Y</v>
      </c>
      <c r="N57" s="3" t="str">
        <f t="shared" si="9"/>
        <v>Y</v>
      </c>
      <c r="O57" s="3" t="str">
        <f t="shared" si="10"/>
        <v>Y</v>
      </c>
      <c r="P57" s="3" t="str">
        <f t="shared" si="11"/>
        <v>Y</v>
      </c>
      <c r="Q57" s="3" t="str">
        <f t="shared" si="12"/>
        <v>Y</v>
      </c>
      <c r="R57" s="3" t="str">
        <f t="shared" si="13"/>
        <v>Y</v>
      </c>
      <c r="S57" s="3" t="str">
        <f t="shared" si="14"/>
        <v>Y</v>
      </c>
      <c r="T57" s="3" t="str">
        <f t="shared" si="15"/>
        <v>Y</v>
      </c>
      <c r="U57" s="3" t="str">
        <f t="shared" si="16"/>
        <v>Y</v>
      </c>
      <c r="V57" s="3" t="str">
        <f t="shared" si="17"/>
        <v>Y</v>
      </c>
      <c r="W57" s="3" t="str">
        <f t="shared" si="18"/>
        <v>Y</v>
      </c>
      <c r="X57" s="3" t="str">
        <f t="shared" si="19"/>
        <v>Y</v>
      </c>
      <c r="Y57" s="3" t="str">
        <f t="shared" si="20"/>
        <v>Y</v>
      </c>
      <c r="Z57" s="3" t="str">
        <f t="shared" si="21"/>
        <v>N</v>
      </c>
      <c r="AA57" s="3" t="str">
        <f t="shared" si="22"/>
        <v>N</v>
      </c>
      <c r="AB57" s="3" t="str">
        <f t="shared" si="23"/>
        <v>N</v>
      </c>
      <c r="AC57" s="3" t="str">
        <f t="shared" si="24"/>
        <v>N</v>
      </c>
      <c r="AD57" s="3" t="str">
        <f t="shared" si="25"/>
        <v>N</v>
      </c>
      <c r="AE57" s="3" t="str">
        <f t="shared" si="26"/>
        <v>N</v>
      </c>
      <c r="AF57" s="38">
        <v>41794</v>
      </c>
    </row>
    <row r="58" spans="1:32" ht="38.25" x14ac:dyDescent="0.25">
      <c r="A58" s="6" t="s">
        <v>240</v>
      </c>
      <c r="B58" s="6" t="s">
        <v>1607</v>
      </c>
      <c r="C58" s="6" t="s">
        <v>85</v>
      </c>
      <c r="D58" s="3" t="str">
        <f t="shared" si="0"/>
        <v>N</v>
      </c>
      <c r="E58" s="3"/>
      <c r="F58" s="3" t="str">
        <f t="shared" si="1"/>
        <v>N</v>
      </c>
      <c r="G58" s="3" t="str">
        <f t="shared" si="2"/>
        <v>N</v>
      </c>
      <c r="H58" s="3" t="str">
        <f t="shared" si="3"/>
        <v>N</v>
      </c>
      <c r="I58" s="3" t="str">
        <f t="shared" si="4"/>
        <v>N</v>
      </c>
      <c r="J58" s="3" t="str">
        <f t="shared" si="5"/>
        <v>N</v>
      </c>
      <c r="K58" s="3" t="str">
        <f t="shared" si="6"/>
        <v>N</v>
      </c>
      <c r="L58" s="3" t="str">
        <f t="shared" si="7"/>
        <v>N</v>
      </c>
      <c r="M58" s="3" t="str">
        <f t="shared" si="8"/>
        <v>N</v>
      </c>
      <c r="N58" s="3" t="str">
        <f t="shared" si="9"/>
        <v>N</v>
      </c>
      <c r="O58" s="3" t="str">
        <f t="shared" si="10"/>
        <v>N</v>
      </c>
      <c r="P58" s="3" t="str">
        <f t="shared" si="11"/>
        <v>N</v>
      </c>
      <c r="Q58" s="3" t="str">
        <f t="shared" si="12"/>
        <v>N</v>
      </c>
      <c r="R58" s="3" t="str">
        <f t="shared" si="13"/>
        <v>Y</v>
      </c>
      <c r="S58" s="3" t="str">
        <f t="shared" si="14"/>
        <v>N</v>
      </c>
      <c r="T58" s="3" t="str">
        <f t="shared" si="15"/>
        <v>N</v>
      </c>
      <c r="U58" s="3" t="str">
        <f t="shared" si="16"/>
        <v>N</v>
      </c>
      <c r="V58" s="3" t="str">
        <f t="shared" si="17"/>
        <v>N</v>
      </c>
      <c r="W58" s="3" t="str">
        <f t="shared" si="18"/>
        <v>N</v>
      </c>
      <c r="X58" s="3" t="str">
        <f t="shared" si="19"/>
        <v>N</v>
      </c>
      <c r="Y58" s="3" t="str">
        <f t="shared" si="20"/>
        <v>N</v>
      </c>
      <c r="Z58" s="3" t="str">
        <f t="shared" si="21"/>
        <v>N</v>
      </c>
      <c r="AA58" s="3" t="str">
        <f t="shared" si="22"/>
        <v>N</v>
      </c>
      <c r="AB58" s="3" t="str">
        <f t="shared" si="23"/>
        <v>N</v>
      </c>
      <c r="AC58" s="3" t="str">
        <f t="shared" si="24"/>
        <v>N</v>
      </c>
      <c r="AD58" s="3" t="str">
        <f t="shared" si="25"/>
        <v>N</v>
      </c>
      <c r="AE58" s="3" t="str">
        <f t="shared" si="26"/>
        <v>N</v>
      </c>
      <c r="AF58" s="38">
        <v>41794</v>
      </c>
    </row>
    <row r="59" spans="1:32" ht="38.25" x14ac:dyDescent="0.25">
      <c r="A59" s="6" t="s">
        <v>1475</v>
      </c>
      <c r="B59" s="6" t="s">
        <v>1710</v>
      </c>
      <c r="C59" s="6" t="s">
        <v>160</v>
      </c>
      <c r="D59" s="3" t="str">
        <f t="shared" si="0"/>
        <v>Y</v>
      </c>
      <c r="E59" s="3"/>
      <c r="F59" s="3" t="str">
        <f t="shared" si="1"/>
        <v>N</v>
      </c>
      <c r="G59" s="3" t="str">
        <f t="shared" si="2"/>
        <v>N</v>
      </c>
      <c r="H59" s="3" t="str">
        <f t="shared" si="3"/>
        <v>N</v>
      </c>
      <c r="I59" s="3" t="str">
        <f t="shared" si="4"/>
        <v>N</v>
      </c>
      <c r="J59" s="3" t="str">
        <f t="shared" si="5"/>
        <v>N</v>
      </c>
      <c r="K59" s="3" t="str">
        <f t="shared" si="6"/>
        <v>N</v>
      </c>
      <c r="L59" s="3" t="str">
        <f t="shared" si="7"/>
        <v>N</v>
      </c>
      <c r="M59" s="3" t="str">
        <f t="shared" si="8"/>
        <v>N</v>
      </c>
      <c r="N59" s="3" t="str">
        <f t="shared" si="9"/>
        <v>N</v>
      </c>
      <c r="O59" s="3" t="str">
        <f t="shared" si="10"/>
        <v>N</v>
      </c>
      <c r="P59" s="3" t="str">
        <f t="shared" si="11"/>
        <v>N</v>
      </c>
      <c r="Q59" s="3" t="str">
        <f t="shared" si="12"/>
        <v>N</v>
      </c>
      <c r="R59" s="3" t="str">
        <f t="shared" si="13"/>
        <v>N</v>
      </c>
      <c r="S59" s="3" t="str">
        <f t="shared" si="14"/>
        <v>N</v>
      </c>
      <c r="T59" s="3" t="str">
        <f t="shared" si="15"/>
        <v>N</v>
      </c>
      <c r="U59" s="3" t="str">
        <f t="shared" si="16"/>
        <v>N</v>
      </c>
      <c r="V59" s="3" t="str">
        <f t="shared" si="17"/>
        <v>N</v>
      </c>
      <c r="W59" s="3" t="str">
        <f t="shared" si="18"/>
        <v>N</v>
      </c>
      <c r="X59" s="3" t="str">
        <f t="shared" si="19"/>
        <v>N</v>
      </c>
      <c r="Y59" s="3" t="str">
        <f t="shared" si="20"/>
        <v>N</v>
      </c>
      <c r="Z59" s="3" t="str">
        <f t="shared" si="21"/>
        <v>N</v>
      </c>
      <c r="AA59" s="3" t="str">
        <f t="shared" si="22"/>
        <v>N</v>
      </c>
      <c r="AB59" s="3" t="str">
        <f t="shared" si="23"/>
        <v>N</v>
      </c>
      <c r="AC59" s="3" t="str">
        <f t="shared" si="24"/>
        <v>N</v>
      </c>
      <c r="AD59" s="3" t="str">
        <f t="shared" si="25"/>
        <v>N</v>
      </c>
      <c r="AE59" s="3" t="str">
        <f t="shared" si="26"/>
        <v>N</v>
      </c>
      <c r="AF59" s="38">
        <v>41794</v>
      </c>
    </row>
    <row r="60" spans="1:32" ht="25.5" x14ac:dyDescent="0.25">
      <c r="A60" s="6" t="s">
        <v>1660</v>
      </c>
      <c r="B60" s="6" t="s">
        <v>1711</v>
      </c>
      <c r="C60" s="6" t="s">
        <v>76</v>
      </c>
      <c r="D60" s="3" t="str">
        <f t="shared" si="0"/>
        <v>N</v>
      </c>
      <c r="E60" s="3" t="str">
        <f>IF(ISNA(MATCH(B60, PASElement_Name, 0)), "N", "Y")</f>
        <v>N</v>
      </c>
      <c r="F60" s="3" t="str">
        <f t="shared" si="1"/>
        <v>Y</v>
      </c>
      <c r="G60" s="3" t="str">
        <f t="shared" si="2"/>
        <v>N</v>
      </c>
      <c r="H60" s="3" t="str">
        <f t="shared" si="3"/>
        <v>N</v>
      </c>
      <c r="I60" s="3" t="str">
        <f t="shared" si="4"/>
        <v>N</v>
      </c>
      <c r="J60" s="3" t="str">
        <f t="shared" si="5"/>
        <v>N</v>
      </c>
      <c r="K60" s="3" t="str">
        <f t="shared" si="6"/>
        <v>N</v>
      </c>
      <c r="L60" s="3" t="str">
        <f t="shared" si="7"/>
        <v>N</v>
      </c>
      <c r="M60" s="3" t="str">
        <f t="shared" si="8"/>
        <v>N</v>
      </c>
      <c r="N60" s="3" t="str">
        <f t="shared" si="9"/>
        <v>N</v>
      </c>
      <c r="O60" s="3" t="str">
        <f t="shared" si="10"/>
        <v>N</v>
      </c>
      <c r="P60" s="3" t="str">
        <f t="shared" si="11"/>
        <v>N</v>
      </c>
      <c r="Q60" s="3" t="str">
        <f t="shared" si="12"/>
        <v>N</v>
      </c>
      <c r="R60" s="3" t="str">
        <f t="shared" si="13"/>
        <v>N</v>
      </c>
      <c r="S60" s="3" t="str">
        <f t="shared" si="14"/>
        <v>N</v>
      </c>
      <c r="T60" s="3" t="str">
        <f t="shared" si="15"/>
        <v>N</v>
      </c>
      <c r="U60" s="3" t="str">
        <f t="shared" si="16"/>
        <v>N</v>
      </c>
      <c r="V60" s="3" t="str">
        <f t="shared" si="17"/>
        <v>N</v>
      </c>
      <c r="W60" s="3" t="str">
        <f t="shared" si="18"/>
        <v>N</v>
      </c>
      <c r="X60" s="3" t="str">
        <f t="shared" si="19"/>
        <v>N</v>
      </c>
      <c r="Y60" s="3" t="str">
        <f t="shared" si="20"/>
        <v>N</v>
      </c>
      <c r="Z60" s="3" t="str">
        <f t="shared" si="21"/>
        <v>N</v>
      </c>
      <c r="AA60" s="3" t="str">
        <f t="shared" si="22"/>
        <v>N</v>
      </c>
      <c r="AB60" s="3" t="str">
        <f t="shared" si="23"/>
        <v>N</v>
      </c>
      <c r="AC60" s="3" t="str">
        <f t="shared" si="24"/>
        <v>N</v>
      </c>
      <c r="AD60" s="3" t="str">
        <f t="shared" si="25"/>
        <v>N</v>
      </c>
      <c r="AE60" s="3" t="str">
        <f t="shared" si="26"/>
        <v>N</v>
      </c>
      <c r="AF60" s="38"/>
    </row>
    <row r="61" spans="1:32" ht="38.25" x14ac:dyDescent="0.25">
      <c r="A61" s="6" t="s">
        <v>1481</v>
      </c>
      <c r="B61" s="6" t="s">
        <v>1712</v>
      </c>
      <c r="C61" s="6" t="s">
        <v>85</v>
      </c>
      <c r="D61" s="3" t="str">
        <f t="shared" si="0"/>
        <v>N</v>
      </c>
      <c r="E61" s="3"/>
      <c r="F61" s="3" t="str">
        <f t="shared" si="1"/>
        <v>Y</v>
      </c>
      <c r="G61" s="3" t="str">
        <f t="shared" si="2"/>
        <v>N</v>
      </c>
      <c r="H61" s="3" t="str">
        <f t="shared" si="3"/>
        <v>N</v>
      </c>
      <c r="I61" s="3" t="str">
        <f t="shared" si="4"/>
        <v>N</v>
      </c>
      <c r="J61" s="3" t="str">
        <f t="shared" si="5"/>
        <v>N</v>
      </c>
      <c r="K61" s="3" t="str">
        <f t="shared" si="6"/>
        <v>N</v>
      </c>
      <c r="L61" s="3" t="str">
        <f t="shared" si="7"/>
        <v>N</v>
      </c>
      <c r="M61" s="3" t="str">
        <f t="shared" si="8"/>
        <v>N</v>
      </c>
      <c r="N61" s="3" t="str">
        <f t="shared" si="9"/>
        <v>N</v>
      </c>
      <c r="O61" s="3" t="str">
        <f t="shared" si="10"/>
        <v>N</v>
      </c>
      <c r="P61" s="3" t="str">
        <f t="shared" si="11"/>
        <v>N</v>
      </c>
      <c r="Q61" s="3" t="str">
        <f t="shared" si="12"/>
        <v>N</v>
      </c>
      <c r="R61" s="3" t="str">
        <f t="shared" si="13"/>
        <v>N</v>
      </c>
      <c r="S61" s="3" t="str">
        <f t="shared" si="14"/>
        <v>N</v>
      </c>
      <c r="T61" s="3" t="str">
        <f t="shared" si="15"/>
        <v>N</v>
      </c>
      <c r="U61" s="3" t="str">
        <f t="shared" si="16"/>
        <v>N</v>
      </c>
      <c r="V61" s="3" t="str">
        <f t="shared" si="17"/>
        <v>N</v>
      </c>
      <c r="W61" s="3" t="str">
        <f t="shared" si="18"/>
        <v>N</v>
      </c>
      <c r="X61" s="3" t="str">
        <f t="shared" si="19"/>
        <v>N</v>
      </c>
      <c r="Y61" s="3" t="str">
        <f t="shared" si="20"/>
        <v>N</v>
      </c>
      <c r="Z61" s="3" t="str">
        <f t="shared" si="21"/>
        <v>N</v>
      </c>
      <c r="AA61" s="3" t="str">
        <f t="shared" si="22"/>
        <v>N</v>
      </c>
      <c r="AB61" s="3" t="str">
        <f t="shared" si="23"/>
        <v>N</v>
      </c>
      <c r="AC61" s="3" t="str">
        <f t="shared" si="24"/>
        <v>N</v>
      </c>
      <c r="AD61" s="3" t="str">
        <f t="shared" si="25"/>
        <v>N</v>
      </c>
      <c r="AE61" s="3" t="str">
        <f t="shared" si="26"/>
        <v>N</v>
      </c>
      <c r="AF61" s="38"/>
    </row>
    <row r="62" spans="1:32" ht="38.25" x14ac:dyDescent="0.25">
      <c r="A62" s="6" t="s">
        <v>1472</v>
      </c>
      <c r="B62" s="6" t="s">
        <v>1713</v>
      </c>
      <c r="C62" s="6" t="s">
        <v>149</v>
      </c>
      <c r="D62" s="3" t="str">
        <f t="shared" si="0"/>
        <v>N</v>
      </c>
      <c r="E62" s="3"/>
      <c r="F62" s="3" t="str">
        <f t="shared" si="1"/>
        <v>N</v>
      </c>
      <c r="G62" s="3" t="str">
        <f t="shared" si="2"/>
        <v>N</v>
      </c>
      <c r="H62" s="3" t="str">
        <f t="shared" si="3"/>
        <v>N</v>
      </c>
      <c r="I62" s="3" t="str">
        <f t="shared" si="4"/>
        <v>N</v>
      </c>
      <c r="J62" s="3" t="str">
        <f t="shared" si="5"/>
        <v>N</v>
      </c>
      <c r="K62" s="3" t="str">
        <f t="shared" si="6"/>
        <v>Y</v>
      </c>
      <c r="L62" s="3" t="str">
        <f t="shared" si="7"/>
        <v>N</v>
      </c>
      <c r="M62" s="3" t="str">
        <f t="shared" si="8"/>
        <v>N</v>
      </c>
      <c r="N62" s="3" t="str">
        <f t="shared" si="9"/>
        <v>N</v>
      </c>
      <c r="O62" s="3" t="str">
        <f t="shared" si="10"/>
        <v>N</v>
      </c>
      <c r="P62" s="3" t="str">
        <f t="shared" si="11"/>
        <v>N</v>
      </c>
      <c r="Q62" s="3" t="str">
        <f t="shared" si="12"/>
        <v>N</v>
      </c>
      <c r="R62" s="3" t="str">
        <f t="shared" si="13"/>
        <v>N</v>
      </c>
      <c r="S62" s="3" t="str">
        <f t="shared" si="14"/>
        <v>N</v>
      </c>
      <c r="T62" s="3" t="str">
        <f t="shared" si="15"/>
        <v>N</v>
      </c>
      <c r="U62" s="3" t="str">
        <f t="shared" si="16"/>
        <v>N</v>
      </c>
      <c r="V62" s="3" t="str">
        <f t="shared" si="17"/>
        <v>N</v>
      </c>
      <c r="W62" s="3" t="str">
        <f t="shared" si="18"/>
        <v>N</v>
      </c>
      <c r="X62" s="3" t="str">
        <f t="shared" si="19"/>
        <v>N</v>
      </c>
      <c r="Y62" s="3" t="str">
        <f t="shared" si="20"/>
        <v>N</v>
      </c>
      <c r="Z62" s="3" t="str">
        <f t="shared" si="21"/>
        <v>N</v>
      </c>
      <c r="AA62" s="3" t="str">
        <f t="shared" si="22"/>
        <v>N</v>
      </c>
      <c r="AB62" s="3" t="str">
        <f t="shared" si="23"/>
        <v>N</v>
      </c>
      <c r="AC62" s="3" t="str">
        <f t="shared" si="24"/>
        <v>N</v>
      </c>
      <c r="AD62" s="3" t="str">
        <f t="shared" si="25"/>
        <v>N</v>
      </c>
      <c r="AE62" s="3" t="str">
        <f t="shared" si="26"/>
        <v>N</v>
      </c>
      <c r="AF62" s="38">
        <v>41794</v>
      </c>
    </row>
    <row r="63" spans="1:32" ht="38.25" x14ac:dyDescent="0.25">
      <c r="A63" s="6" t="s">
        <v>253</v>
      </c>
      <c r="B63" s="6" t="s">
        <v>1714</v>
      </c>
      <c r="C63" s="6" t="s">
        <v>160</v>
      </c>
      <c r="D63" s="3" t="str">
        <f t="shared" si="0"/>
        <v>N</v>
      </c>
      <c r="E63" s="3"/>
      <c r="F63" s="3" t="str">
        <f t="shared" si="1"/>
        <v>N</v>
      </c>
      <c r="G63" s="3" t="str">
        <f t="shared" si="2"/>
        <v>N</v>
      </c>
      <c r="H63" s="3" t="str">
        <f t="shared" si="3"/>
        <v>N</v>
      </c>
      <c r="I63" s="3" t="str">
        <f t="shared" si="4"/>
        <v>N</v>
      </c>
      <c r="J63" s="3" t="str">
        <f t="shared" si="5"/>
        <v>N</v>
      </c>
      <c r="K63" s="3" t="str">
        <f t="shared" si="6"/>
        <v>N</v>
      </c>
      <c r="L63" s="3" t="str">
        <f t="shared" si="7"/>
        <v>N</v>
      </c>
      <c r="M63" s="3" t="str">
        <f t="shared" si="8"/>
        <v>N</v>
      </c>
      <c r="N63" s="3" t="str">
        <f t="shared" si="9"/>
        <v>N</v>
      </c>
      <c r="O63" s="3" t="str">
        <f t="shared" si="10"/>
        <v>N</v>
      </c>
      <c r="P63" s="3" t="str">
        <f t="shared" si="11"/>
        <v>N</v>
      </c>
      <c r="Q63" s="3" t="str">
        <f t="shared" si="12"/>
        <v>N</v>
      </c>
      <c r="R63" s="3" t="str">
        <f t="shared" si="13"/>
        <v>N</v>
      </c>
      <c r="S63" s="3" t="str">
        <f t="shared" si="14"/>
        <v>Y</v>
      </c>
      <c r="T63" s="3" t="str">
        <f t="shared" si="15"/>
        <v>N</v>
      </c>
      <c r="U63" s="3" t="str">
        <f t="shared" si="16"/>
        <v>N</v>
      </c>
      <c r="V63" s="3" t="str">
        <f t="shared" si="17"/>
        <v>N</v>
      </c>
      <c r="W63" s="3" t="str">
        <f t="shared" si="18"/>
        <v>N</v>
      </c>
      <c r="X63" s="3" t="str">
        <f t="shared" si="19"/>
        <v>N</v>
      </c>
      <c r="Y63" s="3" t="str">
        <f t="shared" si="20"/>
        <v>N</v>
      </c>
      <c r="Z63" s="3" t="str">
        <f t="shared" si="21"/>
        <v>N</v>
      </c>
      <c r="AA63" s="3" t="str">
        <f t="shared" si="22"/>
        <v>N</v>
      </c>
      <c r="AB63" s="3" t="str">
        <f t="shared" si="23"/>
        <v>N</v>
      </c>
      <c r="AC63" s="3" t="str">
        <f t="shared" si="24"/>
        <v>N</v>
      </c>
      <c r="AD63" s="3" t="str">
        <f t="shared" si="25"/>
        <v>N</v>
      </c>
      <c r="AE63" s="3" t="str">
        <f t="shared" si="26"/>
        <v>N</v>
      </c>
      <c r="AF63" s="38">
        <v>41794</v>
      </c>
    </row>
    <row r="64" spans="1:32" ht="38.25" x14ac:dyDescent="0.25">
      <c r="A64" s="6" t="s">
        <v>128</v>
      </c>
      <c r="B64" s="6" t="s">
        <v>1715</v>
      </c>
      <c r="C64" s="6" t="s">
        <v>129</v>
      </c>
      <c r="D64" s="3" t="str">
        <f t="shared" si="0"/>
        <v>N</v>
      </c>
      <c r="E64" s="3"/>
      <c r="F64" s="3" t="str">
        <f t="shared" si="1"/>
        <v>N</v>
      </c>
      <c r="G64" s="3" t="str">
        <f t="shared" si="2"/>
        <v>N</v>
      </c>
      <c r="H64" s="3" t="str">
        <f t="shared" si="3"/>
        <v>N</v>
      </c>
      <c r="I64" s="3" t="str">
        <f t="shared" si="4"/>
        <v>N</v>
      </c>
      <c r="J64" s="3" t="str">
        <f t="shared" si="5"/>
        <v>N</v>
      </c>
      <c r="K64" s="3" t="str">
        <f t="shared" si="6"/>
        <v>N</v>
      </c>
      <c r="L64" s="3" t="str">
        <f t="shared" si="7"/>
        <v>N</v>
      </c>
      <c r="M64" s="3" t="str">
        <f t="shared" si="8"/>
        <v>N</v>
      </c>
      <c r="N64" s="3" t="str">
        <f t="shared" si="9"/>
        <v>N</v>
      </c>
      <c r="O64" s="3" t="str">
        <f t="shared" si="10"/>
        <v>N</v>
      </c>
      <c r="P64" s="3" t="str">
        <f t="shared" si="11"/>
        <v>N</v>
      </c>
      <c r="Q64" s="3" t="str">
        <f t="shared" si="12"/>
        <v>N</v>
      </c>
      <c r="R64" s="3" t="str">
        <f t="shared" si="13"/>
        <v>N</v>
      </c>
      <c r="S64" s="3" t="str">
        <f t="shared" si="14"/>
        <v>N</v>
      </c>
      <c r="T64" s="3" t="str">
        <f t="shared" si="15"/>
        <v>N</v>
      </c>
      <c r="U64" s="3" t="str">
        <f t="shared" si="16"/>
        <v>N</v>
      </c>
      <c r="V64" s="3" t="str">
        <f t="shared" si="17"/>
        <v>N</v>
      </c>
      <c r="W64" s="3" t="str">
        <f t="shared" si="18"/>
        <v>N</v>
      </c>
      <c r="X64" s="3" t="str">
        <f t="shared" si="19"/>
        <v>N</v>
      </c>
      <c r="Y64" s="3" t="str">
        <f t="shared" si="20"/>
        <v>N</v>
      </c>
      <c r="Z64" s="3" t="str">
        <f t="shared" si="21"/>
        <v>N</v>
      </c>
      <c r="AA64" s="3" t="str">
        <f t="shared" si="22"/>
        <v>N</v>
      </c>
      <c r="AB64" s="3" t="str">
        <f t="shared" si="23"/>
        <v>N</v>
      </c>
      <c r="AC64" s="3" t="str">
        <f t="shared" si="24"/>
        <v>N</v>
      </c>
      <c r="AD64" s="3" t="str">
        <f t="shared" si="25"/>
        <v>Y</v>
      </c>
      <c r="AE64" s="3" t="str">
        <f t="shared" si="26"/>
        <v>Y</v>
      </c>
      <c r="AF64" s="38">
        <v>41794</v>
      </c>
    </row>
    <row r="65" spans="1:32" ht="38.25" x14ac:dyDescent="0.25">
      <c r="A65" s="6" t="s">
        <v>131</v>
      </c>
      <c r="B65" s="6" t="s">
        <v>1716</v>
      </c>
      <c r="C65" s="6" t="s">
        <v>118</v>
      </c>
      <c r="D65" s="3" t="str">
        <f t="shared" si="0"/>
        <v>N</v>
      </c>
      <c r="E65" s="3"/>
      <c r="F65" s="3" t="str">
        <f t="shared" si="1"/>
        <v>N</v>
      </c>
      <c r="G65" s="3" t="str">
        <f t="shared" si="2"/>
        <v>N</v>
      </c>
      <c r="H65" s="3" t="str">
        <f t="shared" si="3"/>
        <v>N</v>
      </c>
      <c r="I65" s="3" t="str">
        <f t="shared" si="4"/>
        <v>N</v>
      </c>
      <c r="J65" s="3" t="str">
        <f t="shared" si="5"/>
        <v>N</v>
      </c>
      <c r="K65" s="3" t="str">
        <f t="shared" si="6"/>
        <v>N</v>
      </c>
      <c r="L65" s="3" t="str">
        <f t="shared" si="7"/>
        <v>N</v>
      </c>
      <c r="M65" s="3" t="str">
        <f t="shared" si="8"/>
        <v>N</v>
      </c>
      <c r="N65" s="3" t="str">
        <f t="shared" si="9"/>
        <v>N</v>
      </c>
      <c r="O65" s="3" t="str">
        <f t="shared" si="10"/>
        <v>N</v>
      </c>
      <c r="P65" s="3" t="str">
        <f t="shared" si="11"/>
        <v>N</v>
      </c>
      <c r="Q65" s="3" t="str">
        <f t="shared" si="12"/>
        <v>N</v>
      </c>
      <c r="R65" s="3" t="str">
        <f t="shared" si="13"/>
        <v>N</v>
      </c>
      <c r="S65" s="3" t="str">
        <f t="shared" si="14"/>
        <v>N</v>
      </c>
      <c r="T65" s="3" t="str">
        <f t="shared" si="15"/>
        <v>N</v>
      </c>
      <c r="U65" s="3" t="str">
        <f t="shared" si="16"/>
        <v>N</v>
      </c>
      <c r="V65" s="3" t="str">
        <f t="shared" si="17"/>
        <v>N</v>
      </c>
      <c r="W65" s="3" t="str">
        <f t="shared" si="18"/>
        <v>N</v>
      </c>
      <c r="X65" s="3" t="str">
        <f t="shared" si="19"/>
        <v>N</v>
      </c>
      <c r="Y65" s="3" t="str">
        <f t="shared" si="20"/>
        <v>N</v>
      </c>
      <c r="Z65" s="3" t="str">
        <f t="shared" si="21"/>
        <v>N</v>
      </c>
      <c r="AA65" s="3" t="str">
        <f t="shared" si="22"/>
        <v>N</v>
      </c>
      <c r="AB65" s="3" t="str">
        <f t="shared" si="23"/>
        <v>N</v>
      </c>
      <c r="AC65" s="3" t="str">
        <f t="shared" si="24"/>
        <v>N</v>
      </c>
      <c r="AD65" s="3" t="str">
        <f t="shared" si="25"/>
        <v>Y</v>
      </c>
      <c r="AE65" s="3" t="str">
        <f t="shared" si="26"/>
        <v>Y</v>
      </c>
      <c r="AF65" s="38">
        <v>41794</v>
      </c>
    </row>
    <row r="66" spans="1:32" ht="38.25" x14ac:dyDescent="0.25">
      <c r="A66" s="6" t="s">
        <v>125</v>
      </c>
      <c r="B66" s="6" t="s">
        <v>1717</v>
      </c>
      <c r="C66" s="6" t="s">
        <v>109</v>
      </c>
      <c r="D66" s="3" t="str">
        <f t="shared" ref="D66:D129" si="27">IF(ISNA(MATCH(A66, PASElement_Name, 0)), "N", "Y")</f>
        <v>N</v>
      </c>
      <c r="E66" s="3"/>
      <c r="F66" s="3" t="str">
        <f t="shared" ref="F66:F129" si="28">IF(ISNA(MATCH(A66, DIVRElement_Name, 0)), "N", "Y")</f>
        <v>N</v>
      </c>
      <c r="G66" s="3" t="str">
        <f t="shared" ref="G66:G129" si="29">IF(ISNA(MATCH(A66, ACTSElement_Name, 0)), "N", "Y")</f>
        <v>N</v>
      </c>
      <c r="H66" s="3" t="str">
        <f t="shared" ref="H66:H129" si="30">IF(ISNA(MATCH(A66, ACTDElement_Name, 0)), "N", "Y")</f>
        <v>N</v>
      </c>
      <c r="I66" s="3" t="str">
        <f t="shared" ref="I66:I129" si="31">IF(ISNA(MATCH(A66, NACTSElement_Name, 0)), "N", "Y")</f>
        <v>N</v>
      </c>
      <c r="J66" s="3" t="str">
        <f t="shared" ref="J66:J129" si="32">IF(ISNA(MATCH(A66, NACTDElement_Name, 0)), "N", "Y")</f>
        <v>N</v>
      </c>
      <c r="K66" s="3" t="str">
        <f t="shared" ref="K66:K129" si="33">IF(ISNA(MATCH(A66, AAWLElement_Name, 0)), "N", "Y")</f>
        <v>N</v>
      </c>
      <c r="L66" s="3" t="str">
        <f t="shared" ref="L66:L129" si="34">IF(ISNA(MATCH(A66, MCElement_Name, 0)), "N", "Y")</f>
        <v>N</v>
      </c>
      <c r="M66" s="3" t="str">
        <f t="shared" ref="M66:M129" si="35">IF(ISNA(MATCH(A66, POSElement_Name, 0)), "N", "Y")</f>
        <v>N</v>
      </c>
      <c r="N66" s="3" t="str">
        <f t="shared" ref="N66:N129" si="36">IF(ISNA(MATCH(A66, SRSECElement_Name, 0)), "N", "Y")</f>
        <v>N</v>
      </c>
      <c r="O66" s="3" t="str">
        <f t="shared" ref="O66:O129" si="37">IF(ISNA(MATCH(A66, APODElement_Name, 0)), "N", "Y")</f>
        <v>N</v>
      </c>
      <c r="P66" s="3" t="str">
        <f t="shared" ref="P66:P129" si="38">IF(ISNA(MATCH(A66, APOSElement_Name, 0)), "N", "Y")</f>
        <v>N</v>
      </c>
      <c r="Q66" s="3" t="str">
        <f t="shared" ref="Q66:Q129" si="39">IF(ISNA(MATCH(A66, ACSMElement_Name, 0)), "N", "Y")</f>
        <v>N</v>
      </c>
      <c r="R66" s="3" t="str">
        <f t="shared" ref="R66:R129" si="40">IF(ISNA(MATCH(A66, SABSElement_Name, 0)), "N", "Y")</f>
        <v>N</v>
      </c>
      <c r="S66" s="3" t="str">
        <f t="shared" ref="S66:S129" si="41">IF(ISNA(MATCH(A66, SAElement_Name, 0)), "N", "Y")</f>
        <v>N</v>
      </c>
      <c r="T66" s="3" t="str">
        <f t="shared" ref="T66:T129" si="42">IF(ISNA(MATCH(A66, SAPElement_Name, 0)), "N", "Y")</f>
        <v>N</v>
      </c>
      <c r="U66" s="3" t="str">
        <f t="shared" ref="U66:U129" si="43">IF(ISNA(MATCH(A66, SASRElement_Name, 0)), "N", "Y")</f>
        <v>N</v>
      </c>
      <c r="V66" s="3" t="str">
        <f t="shared" ref="V66:V129" si="44">IF(ISNA(MATCH(A66, SASUIT_Element_Name, 0)), "N", "Y")</f>
        <v>N</v>
      </c>
      <c r="W66" s="3" t="str">
        <f t="shared" ref="W66:W129" si="45">IF(ISNA(MATCH(A66, SECElement_Name, 0)), "N", "Y")</f>
        <v>N</v>
      </c>
      <c r="X66" s="3" t="str">
        <f t="shared" ref="X66:X129" si="46">IF(ISNA(MATCH(A66, ALCElementName, 0)), "N", "Y")</f>
        <v>N</v>
      </c>
      <c r="Y66" s="3" t="str">
        <f t="shared" ref="Y66:Y129" si="47">IF(ISNA(MATCH(A66, APOHElementName, 0)), "N", "Y")</f>
        <v>N</v>
      </c>
      <c r="Z66" s="3" t="str">
        <f t="shared" ref="Z66:Z129" si="48">IF(ISNA(MATCH(A66, HDRElement_Name, 0)), "N", "Y")</f>
        <v>N</v>
      </c>
      <c r="AA66" s="3" t="str">
        <f t="shared" ref="AA66:AA129" si="49">IF(ISNA(MATCH(A66, TRLElement_Name, 0)), "N", "Y")</f>
        <v>N</v>
      </c>
      <c r="AB66" s="3" t="str">
        <f t="shared" ref="AB66:AB129" si="50">IF(ISNA(MATCH(A66, FHDRElement_Name, 0)), "N", "Y")</f>
        <v>N</v>
      </c>
      <c r="AC66" s="3" t="str">
        <f t="shared" ref="AC66:AC129" si="51">IF(ISNA(MATCH(A66, FTRLElement_Name, 0)), "N", "Y")</f>
        <v>N</v>
      </c>
      <c r="AD66" s="3" t="str">
        <f t="shared" ref="AD66:AD129" si="52">IF(ISNA(MATCH(A66, CFFElement_Name, 0)), "N", "Y")</f>
        <v>Y</v>
      </c>
      <c r="AE66" s="3" t="str">
        <f t="shared" ref="AE66:AE129" si="53">IF(ISNA(MATCH(A66, CRFElement_Name, 0)), "N", "Y")</f>
        <v>Y</v>
      </c>
      <c r="AF66" s="38">
        <v>41794</v>
      </c>
    </row>
    <row r="67" spans="1:32" ht="25.5" x14ac:dyDescent="0.25">
      <c r="A67" s="6" t="s">
        <v>173</v>
      </c>
      <c r="B67" s="6" t="s">
        <v>1718</v>
      </c>
      <c r="C67" s="6" t="s">
        <v>85</v>
      </c>
      <c r="D67" s="3" t="str">
        <f t="shared" si="27"/>
        <v>Y</v>
      </c>
      <c r="E67" s="3"/>
      <c r="F67" s="3" t="str">
        <f t="shared" si="28"/>
        <v>N</v>
      </c>
      <c r="G67" s="3" t="str">
        <f t="shared" si="29"/>
        <v>N</v>
      </c>
      <c r="H67" s="3" t="str">
        <f t="shared" si="30"/>
        <v>Y</v>
      </c>
      <c r="I67" s="3" t="str">
        <f t="shared" si="31"/>
        <v>N</v>
      </c>
      <c r="J67" s="3" t="str">
        <f t="shared" si="32"/>
        <v>Y</v>
      </c>
      <c r="K67" s="3" t="str">
        <f t="shared" si="33"/>
        <v>Y</v>
      </c>
      <c r="L67" s="3" t="str">
        <f t="shared" si="34"/>
        <v>N</v>
      </c>
      <c r="M67" s="3" t="str">
        <f t="shared" si="35"/>
        <v>Y</v>
      </c>
      <c r="N67" s="3" t="str">
        <f t="shared" si="36"/>
        <v>Y</v>
      </c>
      <c r="O67" s="3" t="str">
        <f t="shared" si="37"/>
        <v>N</v>
      </c>
      <c r="P67" s="3" t="str">
        <f t="shared" si="38"/>
        <v>N</v>
      </c>
      <c r="Q67" s="3" t="str">
        <f t="shared" si="39"/>
        <v>N</v>
      </c>
      <c r="R67" s="3" t="str">
        <f t="shared" si="40"/>
        <v>N</v>
      </c>
      <c r="S67" s="3" t="str">
        <f t="shared" si="41"/>
        <v>N</v>
      </c>
      <c r="T67" s="3" t="str">
        <f t="shared" si="42"/>
        <v>N</v>
      </c>
      <c r="U67" s="3" t="str">
        <f t="shared" si="43"/>
        <v>N</v>
      </c>
      <c r="V67" s="3" t="str">
        <f t="shared" si="44"/>
        <v>N</v>
      </c>
      <c r="W67" s="3" t="str">
        <f t="shared" si="45"/>
        <v>N</v>
      </c>
      <c r="X67" s="3" t="str">
        <f t="shared" si="46"/>
        <v>N</v>
      </c>
      <c r="Y67" s="3" t="str">
        <f t="shared" si="47"/>
        <v>N</v>
      </c>
      <c r="Z67" s="3" t="str">
        <f t="shared" si="48"/>
        <v>N</v>
      </c>
      <c r="AA67" s="3" t="str">
        <f t="shared" si="49"/>
        <v>N</v>
      </c>
      <c r="AB67" s="3" t="str">
        <f t="shared" si="50"/>
        <v>N</v>
      </c>
      <c r="AC67" s="3" t="str">
        <f t="shared" si="51"/>
        <v>N</v>
      </c>
      <c r="AD67" s="3" t="str">
        <f t="shared" si="52"/>
        <v>N</v>
      </c>
      <c r="AE67" s="3" t="str">
        <f t="shared" si="53"/>
        <v>N</v>
      </c>
      <c r="AF67" s="38">
        <v>41794</v>
      </c>
    </row>
    <row r="68" spans="1:32" ht="51" x14ac:dyDescent="0.25">
      <c r="A68" s="6" t="s">
        <v>164</v>
      </c>
      <c r="B68" s="6" t="s">
        <v>1719</v>
      </c>
      <c r="C68" s="6" t="s">
        <v>85</v>
      </c>
      <c r="D68" s="3" t="str">
        <f t="shared" si="27"/>
        <v>Y</v>
      </c>
      <c r="E68" s="3"/>
      <c r="F68" s="3" t="str">
        <f t="shared" si="28"/>
        <v>N</v>
      </c>
      <c r="G68" s="3" t="str">
        <f t="shared" si="29"/>
        <v>N</v>
      </c>
      <c r="H68" s="3" t="str">
        <f t="shared" si="30"/>
        <v>N</v>
      </c>
      <c r="I68" s="3" t="str">
        <f t="shared" si="31"/>
        <v>N</v>
      </c>
      <c r="J68" s="3" t="str">
        <f t="shared" si="32"/>
        <v>N</v>
      </c>
      <c r="K68" s="3" t="str">
        <f t="shared" si="33"/>
        <v>N</v>
      </c>
      <c r="L68" s="3" t="str">
        <f t="shared" si="34"/>
        <v>N</v>
      </c>
      <c r="M68" s="3" t="str">
        <f t="shared" si="35"/>
        <v>N</v>
      </c>
      <c r="N68" s="3" t="str">
        <f t="shared" si="36"/>
        <v>N</v>
      </c>
      <c r="O68" s="3" t="str">
        <f t="shared" si="37"/>
        <v>N</v>
      </c>
      <c r="P68" s="3" t="str">
        <f t="shared" si="38"/>
        <v>N</v>
      </c>
      <c r="Q68" s="3" t="str">
        <f t="shared" si="39"/>
        <v>N</v>
      </c>
      <c r="R68" s="3" t="str">
        <f t="shared" si="40"/>
        <v>N</v>
      </c>
      <c r="S68" s="3" t="str">
        <f t="shared" si="41"/>
        <v>N</v>
      </c>
      <c r="T68" s="3" t="str">
        <f t="shared" si="42"/>
        <v>N</v>
      </c>
      <c r="U68" s="3" t="str">
        <f t="shared" si="43"/>
        <v>N</v>
      </c>
      <c r="V68" s="3" t="str">
        <f t="shared" si="44"/>
        <v>N</v>
      </c>
      <c r="W68" s="3" t="str">
        <f t="shared" si="45"/>
        <v>N</v>
      </c>
      <c r="X68" s="3" t="str">
        <f t="shared" si="46"/>
        <v>N</v>
      </c>
      <c r="Y68" s="3" t="str">
        <f t="shared" si="47"/>
        <v>N</v>
      </c>
      <c r="Z68" s="3" t="str">
        <f t="shared" si="48"/>
        <v>N</v>
      </c>
      <c r="AA68" s="3" t="str">
        <f t="shared" si="49"/>
        <v>N</v>
      </c>
      <c r="AB68" s="3" t="str">
        <f t="shared" si="50"/>
        <v>N</v>
      </c>
      <c r="AC68" s="3" t="str">
        <f t="shared" si="51"/>
        <v>N</v>
      </c>
      <c r="AD68" s="3" t="str">
        <f t="shared" si="52"/>
        <v>N</v>
      </c>
      <c r="AE68" s="3" t="str">
        <f t="shared" si="53"/>
        <v>N</v>
      </c>
      <c r="AF68" s="38">
        <v>41794</v>
      </c>
    </row>
    <row r="69" spans="1:32" ht="25.5" x14ac:dyDescent="0.25">
      <c r="A69" s="6" t="s">
        <v>165</v>
      </c>
      <c r="B69" s="6" t="s">
        <v>1720</v>
      </c>
      <c r="C69" s="6" t="s">
        <v>78</v>
      </c>
      <c r="D69" s="3" t="str">
        <f t="shared" si="27"/>
        <v>Y</v>
      </c>
      <c r="E69" s="3"/>
      <c r="F69" s="3" t="str">
        <f t="shared" si="28"/>
        <v>N</v>
      </c>
      <c r="G69" s="3" t="str">
        <f t="shared" si="29"/>
        <v>N</v>
      </c>
      <c r="H69" s="3" t="str">
        <f t="shared" si="30"/>
        <v>N</v>
      </c>
      <c r="I69" s="3" t="str">
        <f t="shared" si="31"/>
        <v>N</v>
      </c>
      <c r="J69" s="3" t="str">
        <f t="shared" si="32"/>
        <v>N</v>
      </c>
      <c r="K69" s="3" t="str">
        <f t="shared" si="33"/>
        <v>N</v>
      </c>
      <c r="L69" s="3" t="str">
        <f t="shared" si="34"/>
        <v>N</v>
      </c>
      <c r="M69" s="3" t="str">
        <f t="shared" si="35"/>
        <v>N</v>
      </c>
      <c r="N69" s="3" t="str">
        <f t="shared" si="36"/>
        <v>N</v>
      </c>
      <c r="O69" s="3" t="str">
        <f t="shared" si="37"/>
        <v>N</v>
      </c>
      <c r="P69" s="3" t="str">
        <f t="shared" si="38"/>
        <v>N</v>
      </c>
      <c r="Q69" s="3" t="str">
        <f t="shared" si="39"/>
        <v>N</v>
      </c>
      <c r="R69" s="3" t="str">
        <f t="shared" si="40"/>
        <v>N</v>
      </c>
      <c r="S69" s="3" t="str">
        <f t="shared" si="41"/>
        <v>N</v>
      </c>
      <c r="T69" s="3" t="str">
        <f t="shared" si="42"/>
        <v>N</v>
      </c>
      <c r="U69" s="3" t="str">
        <f t="shared" si="43"/>
        <v>N</v>
      </c>
      <c r="V69" s="3" t="str">
        <f t="shared" si="44"/>
        <v>N</v>
      </c>
      <c r="W69" s="3" t="str">
        <f t="shared" si="45"/>
        <v>N</v>
      </c>
      <c r="X69" s="3" t="str">
        <f t="shared" si="46"/>
        <v>N</v>
      </c>
      <c r="Y69" s="3" t="str">
        <f t="shared" si="47"/>
        <v>N</v>
      </c>
      <c r="Z69" s="3" t="str">
        <f t="shared" si="48"/>
        <v>N</v>
      </c>
      <c r="AA69" s="3" t="str">
        <f t="shared" si="49"/>
        <v>N</v>
      </c>
      <c r="AB69" s="3" t="str">
        <f t="shared" si="50"/>
        <v>N</v>
      </c>
      <c r="AC69" s="3" t="str">
        <f t="shared" si="51"/>
        <v>N</v>
      </c>
      <c r="AD69" s="3" t="str">
        <f t="shared" si="52"/>
        <v>N</v>
      </c>
      <c r="AE69" s="3" t="str">
        <f t="shared" si="53"/>
        <v>N</v>
      </c>
      <c r="AF69" s="38">
        <v>41794</v>
      </c>
    </row>
    <row r="70" spans="1:32" ht="63.75" x14ac:dyDescent="0.25">
      <c r="A70" s="6" t="s">
        <v>178</v>
      </c>
      <c r="B70" s="6" t="s">
        <v>1721</v>
      </c>
      <c r="C70" s="6" t="s">
        <v>85</v>
      </c>
      <c r="D70" s="3" t="str">
        <f t="shared" si="27"/>
        <v>Y</v>
      </c>
      <c r="E70" s="3"/>
      <c r="F70" s="3" t="str">
        <f t="shared" si="28"/>
        <v>N</v>
      </c>
      <c r="G70" s="3" t="str">
        <f t="shared" si="29"/>
        <v>N</v>
      </c>
      <c r="H70" s="3" t="str">
        <f t="shared" si="30"/>
        <v>N</v>
      </c>
      <c r="I70" s="3" t="str">
        <f t="shared" si="31"/>
        <v>N</v>
      </c>
      <c r="J70" s="3" t="str">
        <f t="shared" si="32"/>
        <v>N</v>
      </c>
      <c r="K70" s="3" t="str">
        <f t="shared" si="33"/>
        <v>N</v>
      </c>
      <c r="L70" s="3" t="str">
        <f t="shared" si="34"/>
        <v>N</v>
      </c>
      <c r="M70" s="3" t="str">
        <f t="shared" si="35"/>
        <v>N</v>
      </c>
      <c r="N70" s="3" t="str">
        <f t="shared" si="36"/>
        <v>N</v>
      </c>
      <c r="O70" s="3" t="str">
        <f t="shared" si="37"/>
        <v>N</v>
      </c>
      <c r="P70" s="3" t="str">
        <f t="shared" si="38"/>
        <v>N</v>
      </c>
      <c r="Q70" s="3" t="str">
        <f t="shared" si="39"/>
        <v>N</v>
      </c>
      <c r="R70" s="3" t="str">
        <f t="shared" si="40"/>
        <v>N</v>
      </c>
      <c r="S70" s="3" t="str">
        <f t="shared" si="41"/>
        <v>N</v>
      </c>
      <c r="T70" s="3" t="str">
        <f t="shared" si="42"/>
        <v>N</v>
      </c>
      <c r="U70" s="3" t="str">
        <f t="shared" si="43"/>
        <v>N</v>
      </c>
      <c r="V70" s="3" t="str">
        <f t="shared" si="44"/>
        <v>N</v>
      </c>
      <c r="W70" s="3" t="str">
        <f t="shared" si="45"/>
        <v>N</v>
      </c>
      <c r="X70" s="3" t="str">
        <f t="shared" si="46"/>
        <v>N</v>
      </c>
      <c r="Y70" s="3" t="str">
        <f t="shared" si="47"/>
        <v>N</v>
      </c>
      <c r="Z70" s="3" t="str">
        <f t="shared" si="48"/>
        <v>N</v>
      </c>
      <c r="AA70" s="3" t="str">
        <f t="shared" si="49"/>
        <v>N</v>
      </c>
      <c r="AB70" s="3" t="str">
        <f t="shared" si="50"/>
        <v>N</v>
      </c>
      <c r="AC70" s="3" t="str">
        <f t="shared" si="51"/>
        <v>N</v>
      </c>
      <c r="AD70" s="3" t="str">
        <f t="shared" si="52"/>
        <v>N</v>
      </c>
      <c r="AE70" s="3" t="str">
        <f t="shared" si="53"/>
        <v>N</v>
      </c>
      <c r="AF70" s="38">
        <v>41794</v>
      </c>
    </row>
    <row r="71" spans="1:32" ht="38.25" x14ac:dyDescent="0.25">
      <c r="A71" s="6" t="s">
        <v>179</v>
      </c>
      <c r="B71" s="6" t="s">
        <v>1722</v>
      </c>
      <c r="C71" s="6" t="s">
        <v>85</v>
      </c>
      <c r="D71" s="3" t="str">
        <f t="shared" si="27"/>
        <v>Y</v>
      </c>
      <c r="E71" s="3"/>
      <c r="F71" s="3" t="str">
        <f t="shared" si="28"/>
        <v>N</v>
      </c>
      <c r="G71" s="3" t="str">
        <f t="shared" si="29"/>
        <v>N</v>
      </c>
      <c r="H71" s="3" t="str">
        <f t="shared" si="30"/>
        <v>N</v>
      </c>
      <c r="I71" s="3" t="str">
        <f t="shared" si="31"/>
        <v>N</v>
      </c>
      <c r="J71" s="3" t="str">
        <f t="shared" si="32"/>
        <v>N</v>
      </c>
      <c r="K71" s="3" t="str">
        <f t="shared" si="33"/>
        <v>N</v>
      </c>
      <c r="L71" s="3" t="str">
        <f t="shared" si="34"/>
        <v>N</v>
      </c>
      <c r="M71" s="3" t="str">
        <f t="shared" si="35"/>
        <v>N</v>
      </c>
      <c r="N71" s="3" t="str">
        <f t="shared" si="36"/>
        <v>N</v>
      </c>
      <c r="O71" s="3" t="str">
        <f t="shared" si="37"/>
        <v>N</v>
      </c>
      <c r="P71" s="3" t="str">
        <f t="shared" si="38"/>
        <v>N</v>
      </c>
      <c r="Q71" s="3" t="str">
        <f t="shared" si="39"/>
        <v>N</v>
      </c>
      <c r="R71" s="3" t="str">
        <f t="shared" si="40"/>
        <v>N</v>
      </c>
      <c r="S71" s="3" t="str">
        <f t="shared" si="41"/>
        <v>N</v>
      </c>
      <c r="T71" s="3" t="str">
        <f t="shared" si="42"/>
        <v>N</v>
      </c>
      <c r="U71" s="3" t="str">
        <f t="shared" si="43"/>
        <v>N</v>
      </c>
      <c r="V71" s="3" t="str">
        <f t="shared" si="44"/>
        <v>N</v>
      </c>
      <c r="W71" s="3" t="str">
        <f t="shared" si="45"/>
        <v>N</v>
      </c>
      <c r="X71" s="3" t="str">
        <f t="shared" si="46"/>
        <v>N</v>
      </c>
      <c r="Y71" s="3" t="str">
        <f t="shared" si="47"/>
        <v>N</v>
      </c>
      <c r="Z71" s="3" t="str">
        <f t="shared" si="48"/>
        <v>N</v>
      </c>
      <c r="AA71" s="3" t="str">
        <f t="shared" si="49"/>
        <v>N</v>
      </c>
      <c r="AB71" s="3" t="str">
        <f t="shared" si="50"/>
        <v>N</v>
      </c>
      <c r="AC71" s="3" t="str">
        <f t="shared" si="51"/>
        <v>N</v>
      </c>
      <c r="AD71" s="3" t="str">
        <f t="shared" si="52"/>
        <v>N</v>
      </c>
      <c r="AE71" s="3" t="str">
        <f t="shared" si="53"/>
        <v>N</v>
      </c>
      <c r="AF71" s="38">
        <v>41794</v>
      </c>
    </row>
    <row r="72" spans="1:32" ht="89.25" x14ac:dyDescent="0.25">
      <c r="A72" s="6" t="s">
        <v>180</v>
      </c>
      <c r="B72" s="6" t="s">
        <v>1723</v>
      </c>
      <c r="C72" s="6" t="s">
        <v>85</v>
      </c>
      <c r="D72" s="3" t="str">
        <f t="shared" si="27"/>
        <v>Y</v>
      </c>
      <c r="E72" s="3"/>
      <c r="F72" s="3" t="str">
        <f t="shared" si="28"/>
        <v>N</v>
      </c>
      <c r="G72" s="3" t="str">
        <f t="shared" si="29"/>
        <v>N</v>
      </c>
      <c r="H72" s="3" t="str">
        <f t="shared" si="30"/>
        <v>N</v>
      </c>
      <c r="I72" s="3" t="str">
        <f t="shared" si="31"/>
        <v>N</v>
      </c>
      <c r="J72" s="3" t="str">
        <f t="shared" si="32"/>
        <v>N</v>
      </c>
      <c r="K72" s="3" t="str">
        <f t="shared" si="33"/>
        <v>N</v>
      </c>
      <c r="L72" s="3" t="str">
        <f t="shared" si="34"/>
        <v>N</v>
      </c>
      <c r="M72" s="3" t="str">
        <f t="shared" si="35"/>
        <v>N</v>
      </c>
      <c r="N72" s="3" t="str">
        <f t="shared" si="36"/>
        <v>N</v>
      </c>
      <c r="O72" s="3" t="str">
        <f t="shared" si="37"/>
        <v>N</v>
      </c>
      <c r="P72" s="3" t="str">
        <f t="shared" si="38"/>
        <v>N</v>
      </c>
      <c r="Q72" s="3" t="str">
        <f t="shared" si="39"/>
        <v>N</v>
      </c>
      <c r="R72" s="3" t="str">
        <f t="shared" si="40"/>
        <v>N</v>
      </c>
      <c r="S72" s="3" t="str">
        <f t="shared" si="41"/>
        <v>N</v>
      </c>
      <c r="T72" s="3" t="str">
        <f t="shared" si="42"/>
        <v>N</v>
      </c>
      <c r="U72" s="3" t="str">
        <f t="shared" si="43"/>
        <v>N</v>
      </c>
      <c r="V72" s="3" t="str">
        <f t="shared" si="44"/>
        <v>N</v>
      </c>
      <c r="W72" s="3" t="str">
        <f t="shared" si="45"/>
        <v>N</v>
      </c>
      <c r="X72" s="3" t="str">
        <f t="shared" si="46"/>
        <v>N</v>
      </c>
      <c r="Y72" s="3" t="str">
        <f t="shared" si="47"/>
        <v>N</v>
      </c>
      <c r="Z72" s="3" t="str">
        <f t="shared" si="48"/>
        <v>N</v>
      </c>
      <c r="AA72" s="3" t="str">
        <f t="shared" si="49"/>
        <v>N</v>
      </c>
      <c r="AB72" s="3" t="str">
        <f t="shared" si="50"/>
        <v>N</v>
      </c>
      <c r="AC72" s="3" t="str">
        <f t="shared" si="51"/>
        <v>N</v>
      </c>
      <c r="AD72" s="3" t="str">
        <f t="shared" si="52"/>
        <v>N</v>
      </c>
      <c r="AE72" s="3" t="str">
        <f t="shared" si="53"/>
        <v>N</v>
      </c>
      <c r="AF72" s="38">
        <v>41794</v>
      </c>
    </row>
    <row r="73" spans="1:32" ht="63.75" x14ac:dyDescent="0.25">
      <c r="A73" s="6" t="s">
        <v>181</v>
      </c>
      <c r="B73" s="6" t="s">
        <v>1724</v>
      </c>
      <c r="C73" s="6" t="s">
        <v>85</v>
      </c>
      <c r="D73" s="3" t="str">
        <f t="shared" si="27"/>
        <v>Y</v>
      </c>
      <c r="E73" s="3"/>
      <c r="F73" s="3" t="str">
        <f t="shared" si="28"/>
        <v>N</v>
      </c>
      <c r="G73" s="3" t="str">
        <f t="shared" si="29"/>
        <v>N</v>
      </c>
      <c r="H73" s="3" t="str">
        <f t="shared" si="30"/>
        <v>N</v>
      </c>
      <c r="I73" s="3" t="str">
        <f t="shared" si="31"/>
        <v>N</v>
      </c>
      <c r="J73" s="3" t="str">
        <f t="shared" si="32"/>
        <v>N</v>
      </c>
      <c r="K73" s="3" t="str">
        <f t="shared" si="33"/>
        <v>N</v>
      </c>
      <c r="L73" s="3" t="str">
        <f t="shared" si="34"/>
        <v>N</v>
      </c>
      <c r="M73" s="3" t="str">
        <f t="shared" si="35"/>
        <v>N</v>
      </c>
      <c r="N73" s="3" t="str">
        <f t="shared" si="36"/>
        <v>N</v>
      </c>
      <c r="O73" s="3" t="str">
        <f t="shared" si="37"/>
        <v>N</v>
      </c>
      <c r="P73" s="3" t="str">
        <f t="shared" si="38"/>
        <v>N</v>
      </c>
      <c r="Q73" s="3" t="str">
        <f t="shared" si="39"/>
        <v>N</v>
      </c>
      <c r="R73" s="3" t="str">
        <f t="shared" si="40"/>
        <v>N</v>
      </c>
      <c r="S73" s="3" t="str">
        <f t="shared" si="41"/>
        <v>N</v>
      </c>
      <c r="T73" s="3" t="str">
        <f t="shared" si="42"/>
        <v>N</v>
      </c>
      <c r="U73" s="3" t="str">
        <f t="shared" si="43"/>
        <v>N</v>
      </c>
      <c r="V73" s="3" t="str">
        <f t="shared" si="44"/>
        <v>N</v>
      </c>
      <c r="W73" s="3" t="str">
        <f t="shared" si="45"/>
        <v>N</v>
      </c>
      <c r="X73" s="3" t="str">
        <f t="shared" si="46"/>
        <v>N</v>
      </c>
      <c r="Y73" s="3" t="str">
        <f t="shared" si="47"/>
        <v>N</v>
      </c>
      <c r="Z73" s="3" t="str">
        <f t="shared" si="48"/>
        <v>N</v>
      </c>
      <c r="AA73" s="3" t="str">
        <f t="shared" si="49"/>
        <v>N</v>
      </c>
      <c r="AB73" s="3" t="str">
        <f t="shared" si="50"/>
        <v>N</v>
      </c>
      <c r="AC73" s="3" t="str">
        <f t="shared" si="51"/>
        <v>N</v>
      </c>
      <c r="AD73" s="3" t="str">
        <f t="shared" si="52"/>
        <v>N</v>
      </c>
      <c r="AE73" s="3" t="str">
        <f t="shared" si="53"/>
        <v>N</v>
      </c>
      <c r="AF73" s="38">
        <v>41794</v>
      </c>
    </row>
    <row r="74" spans="1:32" ht="38.25" x14ac:dyDescent="0.25">
      <c r="A74" s="6" t="s">
        <v>134</v>
      </c>
      <c r="B74" s="6" t="s">
        <v>1725</v>
      </c>
      <c r="C74" s="6" t="s">
        <v>109</v>
      </c>
      <c r="D74" s="3" t="str">
        <f t="shared" si="27"/>
        <v>N</v>
      </c>
      <c r="E74" s="3"/>
      <c r="F74" s="3" t="str">
        <f t="shared" si="28"/>
        <v>N</v>
      </c>
      <c r="G74" s="3" t="str">
        <f t="shared" si="29"/>
        <v>N</v>
      </c>
      <c r="H74" s="3" t="str">
        <f t="shared" si="30"/>
        <v>N</v>
      </c>
      <c r="I74" s="3" t="str">
        <f t="shared" si="31"/>
        <v>N</v>
      </c>
      <c r="J74" s="3" t="str">
        <f t="shared" si="32"/>
        <v>N</v>
      </c>
      <c r="K74" s="3" t="str">
        <f t="shared" si="33"/>
        <v>N</v>
      </c>
      <c r="L74" s="3" t="str">
        <f t="shared" si="34"/>
        <v>N</v>
      </c>
      <c r="M74" s="3" t="str">
        <f t="shared" si="35"/>
        <v>N</v>
      </c>
      <c r="N74" s="3" t="str">
        <f t="shared" si="36"/>
        <v>N</v>
      </c>
      <c r="O74" s="3" t="str">
        <f t="shared" si="37"/>
        <v>N</v>
      </c>
      <c r="P74" s="3" t="str">
        <f t="shared" si="38"/>
        <v>N</v>
      </c>
      <c r="Q74" s="3" t="str">
        <f t="shared" si="39"/>
        <v>N</v>
      </c>
      <c r="R74" s="3" t="str">
        <f t="shared" si="40"/>
        <v>N</v>
      </c>
      <c r="S74" s="3" t="str">
        <f t="shared" si="41"/>
        <v>N</v>
      </c>
      <c r="T74" s="3" t="str">
        <f t="shared" si="42"/>
        <v>N</v>
      </c>
      <c r="U74" s="3" t="str">
        <f t="shared" si="43"/>
        <v>N</v>
      </c>
      <c r="V74" s="3" t="str">
        <f t="shared" si="44"/>
        <v>N</v>
      </c>
      <c r="W74" s="3" t="str">
        <f t="shared" si="45"/>
        <v>N</v>
      </c>
      <c r="X74" s="3" t="str">
        <f t="shared" si="46"/>
        <v>N</v>
      </c>
      <c r="Y74" s="3" t="str">
        <f t="shared" si="47"/>
        <v>N</v>
      </c>
      <c r="Z74" s="3" t="str">
        <f t="shared" si="48"/>
        <v>N</v>
      </c>
      <c r="AA74" s="3" t="str">
        <f t="shared" si="49"/>
        <v>N</v>
      </c>
      <c r="AB74" s="3" t="str">
        <f t="shared" si="50"/>
        <v>N</v>
      </c>
      <c r="AC74" s="3" t="str">
        <f t="shared" si="51"/>
        <v>N</v>
      </c>
      <c r="AD74" s="3" t="str">
        <f t="shared" si="52"/>
        <v>N</v>
      </c>
      <c r="AE74" s="3" t="str">
        <f t="shared" si="53"/>
        <v>Y</v>
      </c>
      <c r="AF74" s="38">
        <v>41794</v>
      </c>
    </row>
    <row r="75" spans="1:32" ht="38.25" x14ac:dyDescent="0.25">
      <c r="A75" s="6" t="s">
        <v>137</v>
      </c>
      <c r="B75" s="6" t="s">
        <v>1726</v>
      </c>
      <c r="C75" s="6" t="s">
        <v>84</v>
      </c>
      <c r="D75" s="3" t="str">
        <f t="shared" si="27"/>
        <v>N</v>
      </c>
      <c r="E75" s="3"/>
      <c r="F75" s="3" t="str">
        <f t="shared" si="28"/>
        <v>N</v>
      </c>
      <c r="G75" s="3" t="str">
        <f t="shared" si="29"/>
        <v>N</v>
      </c>
      <c r="H75" s="3" t="str">
        <f t="shared" si="30"/>
        <v>N</v>
      </c>
      <c r="I75" s="3" t="str">
        <f t="shared" si="31"/>
        <v>N</v>
      </c>
      <c r="J75" s="3" t="str">
        <f t="shared" si="32"/>
        <v>N</v>
      </c>
      <c r="K75" s="3" t="str">
        <f t="shared" si="33"/>
        <v>N</v>
      </c>
      <c r="L75" s="3" t="str">
        <f t="shared" si="34"/>
        <v>N</v>
      </c>
      <c r="M75" s="3" t="str">
        <f t="shared" si="35"/>
        <v>N</v>
      </c>
      <c r="N75" s="3" t="str">
        <f t="shared" si="36"/>
        <v>N</v>
      </c>
      <c r="O75" s="3" t="str">
        <f t="shared" si="37"/>
        <v>N</v>
      </c>
      <c r="P75" s="3" t="str">
        <f t="shared" si="38"/>
        <v>N</v>
      </c>
      <c r="Q75" s="3" t="str">
        <f t="shared" si="39"/>
        <v>N</v>
      </c>
      <c r="R75" s="3" t="str">
        <f t="shared" si="40"/>
        <v>N</v>
      </c>
      <c r="S75" s="3" t="str">
        <f t="shared" si="41"/>
        <v>N</v>
      </c>
      <c r="T75" s="3" t="str">
        <f t="shared" si="42"/>
        <v>N</v>
      </c>
      <c r="U75" s="3" t="str">
        <f t="shared" si="43"/>
        <v>N</v>
      </c>
      <c r="V75" s="3" t="str">
        <f t="shared" si="44"/>
        <v>N</v>
      </c>
      <c r="W75" s="3" t="str">
        <f t="shared" si="45"/>
        <v>N</v>
      </c>
      <c r="X75" s="3" t="str">
        <f t="shared" si="46"/>
        <v>N</v>
      </c>
      <c r="Y75" s="3" t="str">
        <f t="shared" si="47"/>
        <v>N</v>
      </c>
      <c r="Z75" s="3" t="str">
        <f t="shared" si="48"/>
        <v>N</v>
      </c>
      <c r="AA75" s="3" t="str">
        <f t="shared" si="49"/>
        <v>N</v>
      </c>
      <c r="AB75" s="3" t="str">
        <f t="shared" si="50"/>
        <v>N</v>
      </c>
      <c r="AC75" s="3" t="str">
        <f t="shared" si="51"/>
        <v>N</v>
      </c>
      <c r="AD75" s="3" t="str">
        <f t="shared" si="52"/>
        <v>N</v>
      </c>
      <c r="AE75" s="3" t="str">
        <f t="shared" si="53"/>
        <v>Y</v>
      </c>
      <c r="AF75" s="38">
        <v>41794</v>
      </c>
    </row>
    <row r="76" spans="1:32" ht="25.5" x14ac:dyDescent="0.25">
      <c r="A76" s="6" t="s">
        <v>123</v>
      </c>
      <c r="B76" s="6" t="s">
        <v>1727</v>
      </c>
      <c r="C76" s="6" t="s">
        <v>109</v>
      </c>
      <c r="D76" s="3" t="str">
        <f t="shared" si="27"/>
        <v>N</v>
      </c>
      <c r="E76" s="3"/>
      <c r="F76" s="3" t="str">
        <f t="shared" si="28"/>
        <v>N</v>
      </c>
      <c r="G76" s="3" t="str">
        <f t="shared" si="29"/>
        <v>N</v>
      </c>
      <c r="H76" s="3" t="str">
        <f t="shared" si="30"/>
        <v>N</v>
      </c>
      <c r="I76" s="3" t="str">
        <f t="shared" si="31"/>
        <v>N</v>
      </c>
      <c r="J76" s="3" t="str">
        <f t="shared" si="32"/>
        <v>N</v>
      </c>
      <c r="K76" s="3" t="str">
        <f t="shared" si="33"/>
        <v>N</v>
      </c>
      <c r="L76" s="3" t="str">
        <f t="shared" si="34"/>
        <v>N</v>
      </c>
      <c r="M76" s="3" t="str">
        <f t="shared" si="35"/>
        <v>N</v>
      </c>
      <c r="N76" s="3" t="str">
        <f t="shared" si="36"/>
        <v>N</v>
      </c>
      <c r="O76" s="3" t="str">
        <f t="shared" si="37"/>
        <v>N</v>
      </c>
      <c r="P76" s="3" t="str">
        <f t="shared" si="38"/>
        <v>N</v>
      </c>
      <c r="Q76" s="3" t="str">
        <f t="shared" si="39"/>
        <v>N</v>
      </c>
      <c r="R76" s="3" t="str">
        <f t="shared" si="40"/>
        <v>N</v>
      </c>
      <c r="S76" s="3" t="str">
        <f t="shared" si="41"/>
        <v>N</v>
      </c>
      <c r="T76" s="3" t="str">
        <f t="shared" si="42"/>
        <v>N</v>
      </c>
      <c r="U76" s="3" t="str">
        <f t="shared" si="43"/>
        <v>N</v>
      </c>
      <c r="V76" s="3" t="str">
        <f t="shared" si="44"/>
        <v>N</v>
      </c>
      <c r="W76" s="3" t="str">
        <f t="shared" si="45"/>
        <v>N</v>
      </c>
      <c r="X76" s="3" t="str">
        <f t="shared" si="46"/>
        <v>N</v>
      </c>
      <c r="Y76" s="3" t="str">
        <f t="shared" si="47"/>
        <v>N</v>
      </c>
      <c r="Z76" s="3" t="str">
        <f t="shared" si="48"/>
        <v>N</v>
      </c>
      <c r="AA76" s="3" t="str">
        <f t="shared" si="49"/>
        <v>N</v>
      </c>
      <c r="AB76" s="3" t="str">
        <f t="shared" si="50"/>
        <v>N</v>
      </c>
      <c r="AC76" s="3" t="str">
        <f t="shared" si="51"/>
        <v>N</v>
      </c>
      <c r="AD76" s="3" t="str">
        <f t="shared" si="52"/>
        <v>Y</v>
      </c>
      <c r="AE76" s="3" t="str">
        <f t="shared" si="53"/>
        <v>N</v>
      </c>
      <c r="AF76" s="38">
        <v>41794</v>
      </c>
    </row>
    <row r="77" spans="1:32" ht="102" x14ac:dyDescent="0.25">
      <c r="A77" s="6" t="s">
        <v>133</v>
      </c>
      <c r="B77" s="6" t="s">
        <v>1728</v>
      </c>
      <c r="C77" s="6" t="s">
        <v>84</v>
      </c>
      <c r="D77" s="3" t="str">
        <f t="shared" si="27"/>
        <v>Y</v>
      </c>
      <c r="E77" s="3"/>
      <c r="F77" s="3" t="str">
        <f t="shared" si="28"/>
        <v>Y</v>
      </c>
      <c r="G77" s="3" t="str">
        <f t="shared" si="29"/>
        <v>Y</v>
      </c>
      <c r="H77" s="3" t="str">
        <f t="shared" si="30"/>
        <v>Y</v>
      </c>
      <c r="I77" s="3" t="str">
        <f t="shared" si="31"/>
        <v>Y</v>
      </c>
      <c r="J77" s="3" t="str">
        <f t="shared" si="32"/>
        <v>Y</v>
      </c>
      <c r="K77" s="3" t="str">
        <f t="shared" si="33"/>
        <v>Y</v>
      </c>
      <c r="L77" s="3" t="str">
        <f t="shared" si="34"/>
        <v>Y</v>
      </c>
      <c r="M77" s="3" t="str">
        <f t="shared" si="35"/>
        <v>Y</v>
      </c>
      <c r="N77" s="3" t="str">
        <f t="shared" si="36"/>
        <v>Y</v>
      </c>
      <c r="O77" s="3" t="str">
        <f t="shared" si="37"/>
        <v>Y</v>
      </c>
      <c r="P77" s="3" t="str">
        <f t="shared" si="38"/>
        <v>Y</v>
      </c>
      <c r="Q77" s="3" t="str">
        <f t="shared" si="39"/>
        <v>Y</v>
      </c>
      <c r="R77" s="3" t="str">
        <f t="shared" si="40"/>
        <v>Y</v>
      </c>
      <c r="S77" s="3" t="str">
        <f t="shared" si="41"/>
        <v>Y</v>
      </c>
      <c r="T77" s="3" t="str">
        <f t="shared" si="42"/>
        <v>Y</v>
      </c>
      <c r="U77" s="3" t="str">
        <f t="shared" si="43"/>
        <v>Y</v>
      </c>
      <c r="V77" s="3" t="str">
        <f t="shared" si="44"/>
        <v>Y</v>
      </c>
      <c r="W77" s="3" t="str">
        <f t="shared" si="45"/>
        <v>Y</v>
      </c>
      <c r="X77" s="3" t="str">
        <f t="shared" si="46"/>
        <v>Y</v>
      </c>
      <c r="Y77" s="3" t="str">
        <f t="shared" si="47"/>
        <v>Y</v>
      </c>
      <c r="Z77" s="3" t="str">
        <f t="shared" si="48"/>
        <v>N</v>
      </c>
      <c r="AA77" s="3" t="str">
        <f t="shared" si="49"/>
        <v>N</v>
      </c>
      <c r="AB77" s="3" t="str">
        <f t="shared" si="50"/>
        <v>N</v>
      </c>
      <c r="AC77" s="3" t="str">
        <f t="shared" si="51"/>
        <v>N</v>
      </c>
      <c r="AD77" s="3" t="str">
        <f t="shared" si="52"/>
        <v>N</v>
      </c>
      <c r="AE77" s="3" t="str">
        <f t="shared" si="53"/>
        <v>Y</v>
      </c>
      <c r="AF77" s="38">
        <v>41794</v>
      </c>
    </row>
    <row r="78" spans="1:32" ht="76.5" x14ac:dyDescent="0.25">
      <c r="A78" s="6" t="s">
        <v>1636</v>
      </c>
      <c r="B78" s="6" t="s">
        <v>1730</v>
      </c>
      <c r="C78" s="6" t="s">
        <v>152</v>
      </c>
      <c r="D78" s="3" t="str">
        <f t="shared" si="27"/>
        <v>N</v>
      </c>
      <c r="E78" s="3"/>
      <c r="F78" s="3" t="str">
        <f t="shared" si="28"/>
        <v>N</v>
      </c>
      <c r="G78" s="3" t="str">
        <f t="shared" si="29"/>
        <v>N</v>
      </c>
      <c r="H78" s="3" t="str">
        <f t="shared" si="30"/>
        <v>N</v>
      </c>
      <c r="I78" s="3" t="str">
        <f t="shared" si="31"/>
        <v>N</v>
      </c>
      <c r="J78" s="3" t="str">
        <f t="shared" si="32"/>
        <v>N</v>
      </c>
      <c r="K78" s="3" t="str">
        <f t="shared" si="33"/>
        <v>N</v>
      </c>
      <c r="L78" s="3" t="str">
        <f t="shared" si="34"/>
        <v>N</v>
      </c>
      <c r="M78" s="3" t="str">
        <f t="shared" si="35"/>
        <v>N</v>
      </c>
      <c r="N78" s="3" t="str">
        <f t="shared" si="36"/>
        <v>N</v>
      </c>
      <c r="O78" s="3" t="str">
        <f t="shared" si="37"/>
        <v>N</v>
      </c>
      <c r="P78" s="3" t="str">
        <f t="shared" si="38"/>
        <v>N</v>
      </c>
      <c r="Q78" s="3" t="str">
        <f t="shared" si="39"/>
        <v>N</v>
      </c>
      <c r="R78" s="3" t="str">
        <f t="shared" si="40"/>
        <v>N</v>
      </c>
      <c r="S78" s="3" t="str">
        <f t="shared" si="41"/>
        <v>Y</v>
      </c>
      <c r="T78" s="3" t="str">
        <f t="shared" si="42"/>
        <v>N</v>
      </c>
      <c r="U78" s="3" t="str">
        <f t="shared" si="43"/>
        <v>N</v>
      </c>
      <c r="V78" s="3" t="str">
        <f t="shared" si="44"/>
        <v>N</v>
      </c>
      <c r="W78" s="3" t="str">
        <f t="shared" si="45"/>
        <v>N</v>
      </c>
      <c r="X78" s="3" t="str">
        <f t="shared" si="46"/>
        <v>N</v>
      </c>
      <c r="Y78" s="3" t="str">
        <f t="shared" si="47"/>
        <v>N</v>
      </c>
      <c r="Z78" s="3" t="str">
        <f t="shared" si="48"/>
        <v>N</v>
      </c>
      <c r="AA78" s="3" t="str">
        <f t="shared" si="49"/>
        <v>N</v>
      </c>
      <c r="AB78" s="3" t="str">
        <f t="shared" si="50"/>
        <v>N</v>
      </c>
      <c r="AC78" s="3" t="str">
        <f t="shared" si="51"/>
        <v>N</v>
      </c>
      <c r="AD78" s="3" t="str">
        <f t="shared" si="52"/>
        <v>N</v>
      </c>
      <c r="AE78" s="3" t="str">
        <f t="shared" si="53"/>
        <v>N</v>
      </c>
      <c r="AF78" s="38">
        <v>41794</v>
      </c>
    </row>
    <row r="79" spans="1:32" ht="38.25" x14ac:dyDescent="0.25">
      <c r="A79" s="6" t="s">
        <v>1477</v>
      </c>
      <c r="B79" s="6" t="s">
        <v>1731</v>
      </c>
      <c r="C79" s="6" t="s">
        <v>149</v>
      </c>
      <c r="D79" s="3" t="str">
        <f t="shared" si="27"/>
        <v>N</v>
      </c>
      <c r="E79" s="3"/>
      <c r="F79" s="3" t="str">
        <f t="shared" si="28"/>
        <v>N</v>
      </c>
      <c r="G79" s="3" t="str">
        <f t="shared" si="29"/>
        <v>N</v>
      </c>
      <c r="H79" s="3" t="str">
        <f t="shared" si="30"/>
        <v>N</v>
      </c>
      <c r="I79" s="3" t="str">
        <f t="shared" si="31"/>
        <v>N</v>
      </c>
      <c r="J79" s="3" t="str">
        <f t="shared" si="32"/>
        <v>N</v>
      </c>
      <c r="K79" s="3" t="str">
        <f t="shared" si="33"/>
        <v>N</v>
      </c>
      <c r="L79" s="3" t="str">
        <f t="shared" si="34"/>
        <v>N</v>
      </c>
      <c r="M79" s="3" t="str">
        <f t="shared" si="35"/>
        <v>N</v>
      </c>
      <c r="N79" s="3" t="str">
        <f t="shared" si="36"/>
        <v>N</v>
      </c>
      <c r="O79" s="3" t="str">
        <f t="shared" si="37"/>
        <v>N</v>
      </c>
      <c r="P79" s="3" t="str">
        <f t="shared" si="38"/>
        <v>N</v>
      </c>
      <c r="Q79" s="3" t="str">
        <f t="shared" si="39"/>
        <v>N</v>
      </c>
      <c r="R79" s="3" t="str">
        <f t="shared" si="40"/>
        <v>N</v>
      </c>
      <c r="S79" s="3" t="str">
        <f t="shared" si="41"/>
        <v>Y</v>
      </c>
      <c r="T79" s="3" t="str">
        <f t="shared" si="42"/>
        <v>Y</v>
      </c>
      <c r="U79" s="3" t="str">
        <f t="shared" si="43"/>
        <v>Y</v>
      </c>
      <c r="V79" s="3" t="str">
        <f t="shared" si="44"/>
        <v>Y</v>
      </c>
      <c r="W79" s="3" t="str">
        <f t="shared" si="45"/>
        <v>N</v>
      </c>
      <c r="X79" s="3" t="str">
        <f t="shared" si="46"/>
        <v>N</v>
      </c>
      <c r="Y79" s="3" t="str">
        <f t="shared" si="47"/>
        <v>N</v>
      </c>
      <c r="Z79" s="3" t="str">
        <f t="shared" si="48"/>
        <v>N</v>
      </c>
      <c r="AA79" s="3" t="str">
        <f t="shared" si="49"/>
        <v>N</v>
      </c>
      <c r="AB79" s="3" t="str">
        <f t="shared" si="50"/>
        <v>N</v>
      </c>
      <c r="AC79" s="3" t="str">
        <f t="shared" si="51"/>
        <v>N</v>
      </c>
      <c r="AD79" s="3" t="str">
        <f t="shared" si="52"/>
        <v>N</v>
      </c>
      <c r="AE79" s="3" t="str">
        <f t="shared" si="53"/>
        <v>N</v>
      </c>
      <c r="AF79" s="38">
        <v>41794</v>
      </c>
    </row>
    <row r="80" spans="1:32" ht="51" x14ac:dyDescent="0.25">
      <c r="A80" s="6" t="s">
        <v>148</v>
      </c>
      <c r="B80" s="6" t="s">
        <v>1983</v>
      </c>
      <c r="C80" s="6" t="s">
        <v>149</v>
      </c>
      <c r="D80" s="3" t="str">
        <f t="shared" si="27"/>
        <v>Y</v>
      </c>
      <c r="E80" s="3"/>
      <c r="F80" s="3" t="str">
        <f t="shared" si="28"/>
        <v>Y</v>
      </c>
      <c r="G80" s="3" t="str">
        <f t="shared" si="29"/>
        <v>Y</v>
      </c>
      <c r="H80" s="3" t="str">
        <f t="shared" si="30"/>
        <v>Y</v>
      </c>
      <c r="I80" s="3" t="str">
        <f t="shared" si="31"/>
        <v>Y</v>
      </c>
      <c r="J80" s="3" t="str">
        <f t="shared" si="32"/>
        <v>Y</v>
      </c>
      <c r="K80" s="3" t="str">
        <f t="shared" si="33"/>
        <v>Y</v>
      </c>
      <c r="L80" s="3" t="str">
        <f t="shared" si="34"/>
        <v>Y</v>
      </c>
      <c r="M80" s="3" t="str">
        <f t="shared" si="35"/>
        <v>Y</v>
      </c>
      <c r="N80" s="3" t="str">
        <f t="shared" si="36"/>
        <v>Y</v>
      </c>
      <c r="O80" s="3" t="str">
        <f t="shared" si="37"/>
        <v>Y</v>
      </c>
      <c r="P80" s="3" t="str">
        <f t="shared" si="38"/>
        <v>Y</v>
      </c>
      <c r="Q80" s="3" t="str">
        <f t="shared" si="39"/>
        <v>Y</v>
      </c>
      <c r="R80" s="3" t="str">
        <f t="shared" si="40"/>
        <v>Y</v>
      </c>
      <c r="S80" s="3" t="str">
        <f t="shared" si="41"/>
        <v>Y</v>
      </c>
      <c r="T80" s="3" t="str">
        <f t="shared" si="42"/>
        <v>Y</v>
      </c>
      <c r="U80" s="3" t="str">
        <f t="shared" si="43"/>
        <v>Y</v>
      </c>
      <c r="V80" s="3" t="str">
        <f t="shared" si="44"/>
        <v>Y</v>
      </c>
      <c r="W80" s="3" t="str">
        <f t="shared" si="45"/>
        <v>Y</v>
      </c>
      <c r="X80" s="3" t="str">
        <f t="shared" si="46"/>
        <v>Y</v>
      </c>
      <c r="Y80" s="3" t="str">
        <f t="shared" si="47"/>
        <v>Y</v>
      </c>
      <c r="Z80" s="3" t="str">
        <f t="shared" si="48"/>
        <v>N</v>
      </c>
      <c r="AA80" s="3" t="str">
        <f t="shared" si="49"/>
        <v>N</v>
      </c>
      <c r="AB80" s="3" t="str">
        <f t="shared" si="50"/>
        <v>N</v>
      </c>
      <c r="AC80" s="3" t="str">
        <f t="shared" si="51"/>
        <v>N</v>
      </c>
      <c r="AD80" s="3" t="str">
        <f t="shared" si="52"/>
        <v>N</v>
      </c>
      <c r="AE80" s="3" t="str">
        <f t="shared" si="53"/>
        <v>N</v>
      </c>
      <c r="AF80" s="38">
        <v>41794</v>
      </c>
    </row>
    <row r="81" spans="1:32" s="1" customFormat="1" ht="76.5" x14ac:dyDescent="0.25">
      <c r="A81" s="6" t="s">
        <v>166</v>
      </c>
      <c r="B81" s="6" t="s">
        <v>1732</v>
      </c>
      <c r="C81" s="6" t="s">
        <v>167</v>
      </c>
      <c r="D81" s="3" t="str">
        <f t="shared" si="27"/>
        <v>Y</v>
      </c>
      <c r="E81" s="3"/>
      <c r="F81" s="3" t="str">
        <f t="shared" si="28"/>
        <v>Y</v>
      </c>
      <c r="G81" s="3" t="str">
        <f t="shared" si="29"/>
        <v>N</v>
      </c>
      <c r="H81" s="3" t="str">
        <f t="shared" si="30"/>
        <v>Y</v>
      </c>
      <c r="I81" s="3" t="str">
        <f t="shared" si="31"/>
        <v>N</v>
      </c>
      <c r="J81" s="3" t="str">
        <f t="shared" si="32"/>
        <v>Y</v>
      </c>
      <c r="K81" s="3" t="str">
        <f t="shared" si="33"/>
        <v>N</v>
      </c>
      <c r="L81" s="3" t="str">
        <f t="shared" si="34"/>
        <v>N</v>
      </c>
      <c r="M81" s="3" t="str">
        <f t="shared" si="35"/>
        <v>Y</v>
      </c>
      <c r="N81" s="3" t="str">
        <f t="shared" si="36"/>
        <v>Y</v>
      </c>
      <c r="O81" s="3" t="str">
        <f t="shared" si="37"/>
        <v>Y</v>
      </c>
      <c r="P81" s="3" t="str">
        <f t="shared" si="38"/>
        <v>N</v>
      </c>
      <c r="Q81" s="3" t="str">
        <f t="shared" si="39"/>
        <v>N</v>
      </c>
      <c r="R81" s="3" t="str">
        <f t="shared" si="40"/>
        <v>N</v>
      </c>
      <c r="S81" s="3" t="str">
        <f t="shared" si="41"/>
        <v>N</v>
      </c>
      <c r="T81" s="3" t="str">
        <f t="shared" si="42"/>
        <v>N</v>
      </c>
      <c r="U81" s="3" t="str">
        <f t="shared" si="43"/>
        <v>N</v>
      </c>
      <c r="V81" s="3" t="str">
        <f t="shared" si="44"/>
        <v>N</v>
      </c>
      <c r="W81" s="3" t="str">
        <f t="shared" si="45"/>
        <v>Y</v>
      </c>
      <c r="X81" s="3" t="str">
        <f t="shared" si="46"/>
        <v>N</v>
      </c>
      <c r="Y81" s="3" t="str">
        <f t="shared" si="47"/>
        <v>N</v>
      </c>
      <c r="Z81" s="3" t="str">
        <f t="shared" si="48"/>
        <v>N</v>
      </c>
      <c r="AA81" s="3" t="str">
        <f t="shared" si="49"/>
        <v>N</v>
      </c>
      <c r="AB81" s="3" t="str">
        <f t="shared" si="50"/>
        <v>N</v>
      </c>
      <c r="AC81" s="3" t="str">
        <f t="shared" si="51"/>
        <v>N</v>
      </c>
      <c r="AD81" s="3" t="str">
        <f t="shared" si="52"/>
        <v>N</v>
      </c>
      <c r="AE81" s="3" t="str">
        <f t="shared" si="53"/>
        <v>N</v>
      </c>
      <c r="AF81" s="38">
        <v>41794</v>
      </c>
    </row>
    <row r="82" spans="1:32" ht="25.5" x14ac:dyDescent="0.25">
      <c r="A82" s="6" t="s">
        <v>282</v>
      </c>
      <c r="B82" s="6" t="s">
        <v>1733</v>
      </c>
      <c r="C82" s="6" t="s">
        <v>281</v>
      </c>
      <c r="D82" s="3" t="str">
        <f t="shared" si="27"/>
        <v>N</v>
      </c>
      <c r="E82" s="3"/>
      <c r="F82" s="3" t="str">
        <f t="shared" si="28"/>
        <v>N</v>
      </c>
      <c r="G82" s="3" t="str">
        <f t="shared" si="29"/>
        <v>N</v>
      </c>
      <c r="H82" s="3" t="str">
        <f t="shared" si="30"/>
        <v>N</v>
      </c>
      <c r="I82" s="3" t="str">
        <f t="shared" si="31"/>
        <v>N</v>
      </c>
      <c r="J82" s="3" t="str">
        <f t="shared" si="32"/>
        <v>N</v>
      </c>
      <c r="K82" s="3" t="str">
        <f t="shared" si="33"/>
        <v>N</v>
      </c>
      <c r="L82" s="3" t="str">
        <f t="shared" si="34"/>
        <v>N</v>
      </c>
      <c r="M82" s="3" t="str">
        <f t="shared" si="35"/>
        <v>N</v>
      </c>
      <c r="N82" s="3" t="str">
        <f t="shared" si="36"/>
        <v>N</v>
      </c>
      <c r="O82" s="3" t="str">
        <f t="shared" si="37"/>
        <v>N</v>
      </c>
      <c r="P82" s="3" t="str">
        <f t="shared" si="38"/>
        <v>N</v>
      </c>
      <c r="Q82" s="3" t="str">
        <f t="shared" si="39"/>
        <v>N</v>
      </c>
      <c r="R82" s="3" t="str">
        <f t="shared" si="40"/>
        <v>N</v>
      </c>
      <c r="S82" s="3" t="str">
        <f t="shared" si="41"/>
        <v>N</v>
      </c>
      <c r="T82" s="3" t="str">
        <f t="shared" si="42"/>
        <v>N</v>
      </c>
      <c r="U82" s="3" t="str">
        <f t="shared" si="43"/>
        <v>N</v>
      </c>
      <c r="V82" s="3" t="str">
        <f t="shared" si="44"/>
        <v>N</v>
      </c>
      <c r="W82" s="3" t="str">
        <f t="shared" si="45"/>
        <v>Y</v>
      </c>
      <c r="X82" s="3" t="str">
        <f t="shared" si="46"/>
        <v>N</v>
      </c>
      <c r="Y82" s="3" t="str">
        <f t="shared" si="47"/>
        <v>N</v>
      </c>
      <c r="Z82" s="3" t="str">
        <f t="shared" si="48"/>
        <v>N</v>
      </c>
      <c r="AA82" s="3" t="str">
        <f t="shared" si="49"/>
        <v>N</v>
      </c>
      <c r="AB82" s="3" t="str">
        <f t="shared" si="50"/>
        <v>N</v>
      </c>
      <c r="AC82" s="3" t="str">
        <f t="shared" si="51"/>
        <v>N</v>
      </c>
      <c r="AD82" s="3" t="str">
        <f t="shared" si="52"/>
        <v>N</v>
      </c>
      <c r="AE82" s="3" t="str">
        <f t="shared" si="53"/>
        <v>N</v>
      </c>
      <c r="AF82" s="38">
        <v>41794</v>
      </c>
    </row>
    <row r="83" spans="1:32" ht="38.25" x14ac:dyDescent="0.25">
      <c r="A83" s="6" t="s">
        <v>1493</v>
      </c>
      <c r="B83" s="6" t="s">
        <v>1734</v>
      </c>
      <c r="C83" s="6" t="s">
        <v>84</v>
      </c>
      <c r="D83" s="3" t="str">
        <f t="shared" si="27"/>
        <v>N</v>
      </c>
      <c r="E83" s="3"/>
      <c r="F83" s="3" t="str">
        <f t="shared" si="28"/>
        <v>N</v>
      </c>
      <c r="G83" s="3" t="str">
        <f t="shared" si="29"/>
        <v>N</v>
      </c>
      <c r="H83" s="3" t="str">
        <f t="shared" si="30"/>
        <v>N</v>
      </c>
      <c r="I83" s="3" t="str">
        <f t="shared" si="31"/>
        <v>N</v>
      </c>
      <c r="J83" s="3" t="str">
        <f t="shared" si="32"/>
        <v>N</v>
      </c>
      <c r="K83" s="3" t="str">
        <f t="shared" si="33"/>
        <v>N</v>
      </c>
      <c r="L83" s="3" t="str">
        <f t="shared" si="34"/>
        <v>N</v>
      </c>
      <c r="M83" s="3" t="str">
        <f t="shared" si="35"/>
        <v>N</v>
      </c>
      <c r="N83" s="3" t="str">
        <f t="shared" si="36"/>
        <v>N</v>
      </c>
      <c r="O83" s="3" t="str">
        <f t="shared" si="37"/>
        <v>N</v>
      </c>
      <c r="P83" s="3" t="str">
        <f t="shared" si="38"/>
        <v>N</v>
      </c>
      <c r="Q83" s="3" t="str">
        <f t="shared" si="39"/>
        <v>N</v>
      </c>
      <c r="R83" s="3" t="str">
        <f t="shared" si="40"/>
        <v>N</v>
      </c>
      <c r="S83" s="3" t="str">
        <f t="shared" si="41"/>
        <v>Y</v>
      </c>
      <c r="T83" s="3" t="str">
        <f t="shared" si="42"/>
        <v>N</v>
      </c>
      <c r="U83" s="3" t="str">
        <f t="shared" si="43"/>
        <v>N</v>
      </c>
      <c r="V83" s="3" t="str">
        <f t="shared" si="44"/>
        <v>N</v>
      </c>
      <c r="W83" s="3" t="str">
        <f t="shared" si="45"/>
        <v>N</v>
      </c>
      <c r="X83" s="3" t="str">
        <f t="shared" si="46"/>
        <v>N</v>
      </c>
      <c r="Y83" s="3" t="str">
        <f t="shared" si="47"/>
        <v>N</v>
      </c>
      <c r="Z83" s="3" t="str">
        <f t="shared" si="48"/>
        <v>N</v>
      </c>
      <c r="AA83" s="3" t="str">
        <f t="shared" si="49"/>
        <v>N</v>
      </c>
      <c r="AB83" s="3" t="str">
        <f t="shared" si="50"/>
        <v>N</v>
      </c>
      <c r="AC83" s="3" t="str">
        <f t="shared" si="51"/>
        <v>N</v>
      </c>
      <c r="AD83" s="3" t="str">
        <f t="shared" si="52"/>
        <v>N</v>
      </c>
      <c r="AE83" s="3" t="str">
        <f t="shared" si="53"/>
        <v>N</v>
      </c>
      <c r="AF83" s="38"/>
    </row>
    <row r="84" spans="1:32" ht="102" x14ac:dyDescent="0.25">
      <c r="A84" s="6" t="s">
        <v>1492</v>
      </c>
      <c r="B84" s="6" t="s">
        <v>2049</v>
      </c>
      <c r="C84" s="6" t="s">
        <v>160</v>
      </c>
      <c r="D84" s="3" t="str">
        <f t="shared" si="27"/>
        <v>N</v>
      </c>
      <c r="E84" s="3"/>
      <c r="F84" s="3" t="str">
        <f t="shared" si="28"/>
        <v>N</v>
      </c>
      <c r="G84" s="3" t="str">
        <f t="shared" si="29"/>
        <v>N</v>
      </c>
      <c r="H84" s="3" t="str">
        <f t="shared" si="30"/>
        <v>N</v>
      </c>
      <c r="I84" s="3" t="str">
        <f t="shared" si="31"/>
        <v>N</v>
      </c>
      <c r="J84" s="3" t="str">
        <f t="shared" si="32"/>
        <v>N</v>
      </c>
      <c r="K84" s="3" t="str">
        <f t="shared" si="33"/>
        <v>N</v>
      </c>
      <c r="L84" s="3" t="str">
        <f t="shared" si="34"/>
        <v>N</v>
      </c>
      <c r="M84" s="3" t="str">
        <f t="shared" si="35"/>
        <v>N</v>
      </c>
      <c r="N84" s="3" t="str">
        <f t="shared" si="36"/>
        <v>N</v>
      </c>
      <c r="O84" s="3" t="str">
        <f t="shared" si="37"/>
        <v>N</v>
      </c>
      <c r="P84" s="3" t="str">
        <f t="shared" si="38"/>
        <v>N</v>
      </c>
      <c r="Q84" s="3" t="str">
        <f t="shared" si="39"/>
        <v>N</v>
      </c>
      <c r="R84" s="3" t="str">
        <f t="shared" si="40"/>
        <v>N</v>
      </c>
      <c r="S84" s="3" t="str">
        <f t="shared" si="41"/>
        <v>Y</v>
      </c>
      <c r="T84" s="3" t="str">
        <f t="shared" si="42"/>
        <v>N</v>
      </c>
      <c r="U84" s="3" t="str">
        <f t="shared" si="43"/>
        <v>N</v>
      </c>
      <c r="V84" s="3" t="str">
        <f t="shared" si="44"/>
        <v>N</v>
      </c>
      <c r="W84" s="3" t="str">
        <f t="shared" si="45"/>
        <v>N</v>
      </c>
      <c r="X84" s="3" t="str">
        <f t="shared" si="46"/>
        <v>N</v>
      </c>
      <c r="Y84" s="3" t="str">
        <f t="shared" si="47"/>
        <v>N</v>
      </c>
      <c r="Z84" s="3" t="str">
        <f t="shared" si="48"/>
        <v>N</v>
      </c>
      <c r="AA84" s="3" t="str">
        <f t="shared" si="49"/>
        <v>N</v>
      </c>
      <c r="AB84" s="3" t="str">
        <f t="shared" si="50"/>
        <v>N</v>
      </c>
      <c r="AC84" s="3" t="str">
        <f t="shared" si="51"/>
        <v>N</v>
      </c>
      <c r="AD84" s="3" t="str">
        <f t="shared" si="52"/>
        <v>N</v>
      </c>
      <c r="AE84" s="3" t="str">
        <f t="shared" si="53"/>
        <v>N</v>
      </c>
      <c r="AF84" s="38"/>
    </row>
    <row r="85" spans="1:32" ht="38.25" x14ac:dyDescent="0.25">
      <c r="A85" s="6" t="s">
        <v>233</v>
      </c>
      <c r="B85" s="6" t="s">
        <v>1735</v>
      </c>
      <c r="C85" s="6" t="s">
        <v>76</v>
      </c>
      <c r="D85" s="3" t="str">
        <f t="shared" si="27"/>
        <v>N</v>
      </c>
      <c r="E85" s="3"/>
      <c r="F85" s="3" t="str">
        <f t="shared" si="28"/>
        <v>N</v>
      </c>
      <c r="G85" s="3" t="str">
        <f t="shared" si="29"/>
        <v>N</v>
      </c>
      <c r="H85" s="3" t="str">
        <f t="shared" si="30"/>
        <v>N</v>
      </c>
      <c r="I85" s="3" t="str">
        <f t="shared" si="31"/>
        <v>N</v>
      </c>
      <c r="J85" s="3" t="str">
        <f t="shared" si="32"/>
        <v>N</v>
      </c>
      <c r="K85" s="3" t="str">
        <f t="shared" si="33"/>
        <v>N</v>
      </c>
      <c r="L85" s="3" t="str">
        <f t="shared" si="34"/>
        <v>N</v>
      </c>
      <c r="M85" s="3" t="str">
        <f t="shared" si="35"/>
        <v>Y</v>
      </c>
      <c r="N85" s="3" t="str">
        <f t="shared" si="36"/>
        <v>N</v>
      </c>
      <c r="O85" s="3" t="str">
        <f t="shared" si="37"/>
        <v>N</v>
      </c>
      <c r="P85" s="3" t="str">
        <f t="shared" si="38"/>
        <v>N</v>
      </c>
      <c r="Q85" s="3" t="str">
        <f t="shared" si="39"/>
        <v>N</v>
      </c>
      <c r="R85" s="3" t="str">
        <f t="shared" si="40"/>
        <v>N</v>
      </c>
      <c r="S85" s="3" t="str">
        <f t="shared" si="41"/>
        <v>N</v>
      </c>
      <c r="T85" s="3" t="str">
        <f t="shared" si="42"/>
        <v>N</v>
      </c>
      <c r="U85" s="3" t="str">
        <f t="shared" si="43"/>
        <v>N</v>
      </c>
      <c r="V85" s="3" t="str">
        <f t="shared" si="44"/>
        <v>N</v>
      </c>
      <c r="W85" s="3" t="str">
        <f t="shared" si="45"/>
        <v>N</v>
      </c>
      <c r="X85" s="3" t="str">
        <f t="shared" si="46"/>
        <v>N</v>
      </c>
      <c r="Y85" s="3" t="str">
        <f t="shared" si="47"/>
        <v>N</v>
      </c>
      <c r="Z85" s="3" t="str">
        <f t="shared" si="48"/>
        <v>N</v>
      </c>
      <c r="AA85" s="3" t="str">
        <f t="shared" si="49"/>
        <v>N</v>
      </c>
      <c r="AB85" s="3" t="str">
        <f t="shared" si="50"/>
        <v>N</v>
      </c>
      <c r="AC85" s="3" t="str">
        <f t="shared" si="51"/>
        <v>N</v>
      </c>
      <c r="AD85" s="3" t="str">
        <f t="shared" si="52"/>
        <v>N</v>
      </c>
      <c r="AE85" s="3" t="str">
        <f t="shared" si="53"/>
        <v>N</v>
      </c>
      <c r="AF85" s="38">
        <v>41794</v>
      </c>
    </row>
    <row r="86" spans="1:32" ht="38.25" x14ac:dyDescent="0.25">
      <c r="A86" s="6" t="s">
        <v>232</v>
      </c>
      <c r="B86" s="6" t="s">
        <v>1736</v>
      </c>
      <c r="C86" s="6" t="s">
        <v>76</v>
      </c>
      <c r="D86" s="3" t="str">
        <f t="shared" si="27"/>
        <v>N</v>
      </c>
      <c r="E86" s="3"/>
      <c r="F86" s="3" t="str">
        <f t="shared" si="28"/>
        <v>N</v>
      </c>
      <c r="G86" s="3" t="str">
        <f t="shared" si="29"/>
        <v>N</v>
      </c>
      <c r="H86" s="3" t="str">
        <f t="shared" si="30"/>
        <v>N</v>
      </c>
      <c r="I86" s="3" t="str">
        <f t="shared" si="31"/>
        <v>N</v>
      </c>
      <c r="J86" s="3" t="str">
        <f t="shared" si="32"/>
        <v>N</v>
      </c>
      <c r="K86" s="3" t="str">
        <f t="shared" si="33"/>
        <v>N</v>
      </c>
      <c r="L86" s="3" t="str">
        <f t="shared" si="34"/>
        <v>N</v>
      </c>
      <c r="M86" s="3" t="str">
        <f t="shared" si="35"/>
        <v>Y</v>
      </c>
      <c r="N86" s="3" t="str">
        <f t="shared" si="36"/>
        <v>N</v>
      </c>
      <c r="O86" s="3" t="str">
        <f t="shared" si="37"/>
        <v>N</v>
      </c>
      <c r="P86" s="3" t="str">
        <f t="shared" si="38"/>
        <v>N</v>
      </c>
      <c r="Q86" s="3" t="str">
        <f t="shared" si="39"/>
        <v>N</v>
      </c>
      <c r="R86" s="3" t="str">
        <f t="shared" si="40"/>
        <v>N</v>
      </c>
      <c r="S86" s="3" t="str">
        <f t="shared" si="41"/>
        <v>N</v>
      </c>
      <c r="T86" s="3" t="str">
        <f t="shared" si="42"/>
        <v>N</v>
      </c>
      <c r="U86" s="3" t="str">
        <f t="shared" si="43"/>
        <v>N</v>
      </c>
      <c r="V86" s="3" t="str">
        <f t="shared" si="44"/>
        <v>N</v>
      </c>
      <c r="W86" s="3" t="str">
        <f t="shared" si="45"/>
        <v>N</v>
      </c>
      <c r="X86" s="3" t="str">
        <f t="shared" si="46"/>
        <v>N</v>
      </c>
      <c r="Y86" s="3" t="str">
        <f t="shared" si="47"/>
        <v>N</v>
      </c>
      <c r="Z86" s="3" t="str">
        <f t="shared" si="48"/>
        <v>N</v>
      </c>
      <c r="AA86" s="3" t="str">
        <f t="shared" si="49"/>
        <v>N</v>
      </c>
      <c r="AB86" s="3" t="str">
        <f t="shared" si="50"/>
        <v>N</v>
      </c>
      <c r="AC86" s="3" t="str">
        <f t="shared" si="51"/>
        <v>N</v>
      </c>
      <c r="AD86" s="3" t="str">
        <f t="shared" si="52"/>
        <v>N</v>
      </c>
      <c r="AE86" s="3" t="str">
        <f t="shared" si="53"/>
        <v>N</v>
      </c>
      <c r="AF86" s="38">
        <v>41794</v>
      </c>
    </row>
    <row r="87" spans="1:32" ht="25.5" x14ac:dyDescent="0.25">
      <c r="A87" s="6" t="s">
        <v>1832</v>
      </c>
      <c r="B87" s="6" t="s">
        <v>1834</v>
      </c>
      <c r="C87" s="6" t="s">
        <v>160</v>
      </c>
      <c r="D87" s="3" t="str">
        <f t="shared" si="27"/>
        <v>N</v>
      </c>
      <c r="E87" s="3"/>
      <c r="F87" s="3" t="str">
        <f t="shared" si="28"/>
        <v>N</v>
      </c>
      <c r="G87" s="3" t="str">
        <f t="shared" si="29"/>
        <v>N</v>
      </c>
      <c r="H87" s="3" t="str">
        <f t="shared" si="30"/>
        <v>N</v>
      </c>
      <c r="I87" s="3" t="str">
        <f t="shared" si="31"/>
        <v>N</v>
      </c>
      <c r="J87" s="3" t="str">
        <f t="shared" si="32"/>
        <v>N</v>
      </c>
      <c r="K87" s="3" t="str">
        <f t="shared" si="33"/>
        <v>N</v>
      </c>
      <c r="L87" s="3" t="str">
        <f t="shared" si="34"/>
        <v>N</v>
      </c>
      <c r="M87" s="3" t="str">
        <f t="shared" si="35"/>
        <v>N</v>
      </c>
      <c r="N87" s="3" t="str">
        <f t="shared" si="36"/>
        <v>N</v>
      </c>
      <c r="O87" s="3" t="str">
        <f t="shared" si="37"/>
        <v>N</v>
      </c>
      <c r="P87" s="3" t="str">
        <f t="shared" si="38"/>
        <v>N</v>
      </c>
      <c r="Q87" s="3" t="str">
        <f t="shared" si="39"/>
        <v>N</v>
      </c>
      <c r="R87" s="3" t="str">
        <f t="shared" si="40"/>
        <v>N</v>
      </c>
      <c r="S87" s="3" t="str">
        <f t="shared" si="41"/>
        <v>Y</v>
      </c>
      <c r="T87" s="3" t="str">
        <f t="shared" si="42"/>
        <v>N</v>
      </c>
      <c r="U87" s="3" t="str">
        <f t="shared" si="43"/>
        <v>N</v>
      </c>
      <c r="V87" s="3" t="str">
        <f t="shared" si="44"/>
        <v>N</v>
      </c>
      <c r="W87" s="3" t="str">
        <f t="shared" si="45"/>
        <v>N</v>
      </c>
      <c r="X87" s="3" t="str">
        <f t="shared" si="46"/>
        <v>N</v>
      </c>
      <c r="Y87" s="3" t="str">
        <f t="shared" si="47"/>
        <v>N</v>
      </c>
      <c r="Z87" s="3" t="str">
        <f t="shared" si="48"/>
        <v>N</v>
      </c>
      <c r="AA87" s="3" t="str">
        <f t="shared" si="49"/>
        <v>N</v>
      </c>
      <c r="AB87" s="3" t="str">
        <f t="shared" si="50"/>
        <v>N</v>
      </c>
      <c r="AC87" s="3" t="str">
        <f t="shared" si="51"/>
        <v>N</v>
      </c>
      <c r="AD87" s="3" t="str">
        <f t="shared" si="52"/>
        <v>N</v>
      </c>
      <c r="AE87" s="3" t="str">
        <f t="shared" si="53"/>
        <v>N</v>
      </c>
      <c r="AF87" s="38"/>
    </row>
    <row r="88" spans="1:32" ht="25.5" x14ac:dyDescent="0.25">
      <c r="A88" s="6" t="s">
        <v>188</v>
      </c>
      <c r="B88" s="6" t="s">
        <v>1737</v>
      </c>
      <c r="C88" s="6" t="s">
        <v>76</v>
      </c>
      <c r="D88" s="3" t="str">
        <f t="shared" si="27"/>
        <v>Y</v>
      </c>
      <c r="E88" s="3"/>
      <c r="F88" s="3" t="str">
        <f t="shared" si="28"/>
        <v>N</v>
      </c>
      <c r="G88" s="3" t="str">
        <f t="shared" si="29"/>
        <v>N</v>
      </c>
      <c r="H88" s="3" t="str">
        <f t="shared" si="30"/>
        <v>N</v>
      </c>
      <c r="I88" s="3" t="str">
        <f t="shared" si="31"/>
        <v>N</v>
      </c>
      <c r="J88" s="3" t="str">
        <f t="shared" si="32"/>
        <v>N</v>
      </c>
      <c r="K88" s="3" t="str">
        <f t="shared" si="33"/>
        <v>N</v>
      </c>
      <c r="L88" s="3" t="str">
        <f t="shared" si="34"/>
        <v>N</v>
      </c>
      <c r="M88" s="3" t="str">
        <f t="shared" si="35"/>
        <v>N</v>
      </c>
      <c r="N88" s="3" t="str">
        <f t="shared" si="36"/>
        <v>N</v>
      </c>
      <c r="O88" s="3" t="str">
        <f t="shared" si="37"/>
        <v>N</v>
      </c>
      <c r="P88" s="3" t="str">
        <f t="shared" si="38"/>
        <v>N</v>
      </c>
      <c r="Q88" s="3" t="str">
        <f t="shared" si="39"/>
        <v>N</v>
      </c>
      <c r="R88" s="3" t="str">
        <f t="shared" si="40"/>
        <v>N</v>
      </c>
      <c r="S88" s="3" t="str">
        <f t="shared" si="41"/>
        <v>N</v>
      </c>
      <c r="T88" s="3" t="str">
        <f t="shared" si="42"/>
        <v>N</v>
      </c>
      <c r="U88" s="3" t="str">
        <f t="shared" si="43"/>
        <v>N</v>
      </c>
      <c r="V88" s="3" t="str">
        <f t="shared" si="44"/>
        <v>N</v>
      </c>
      <c r="W88" s="3" t="str">
        <f t="shared" si="45"/>
        <v>N</v>
      </c>
      <c r="X88" s="3" t="str">
        <f t="shared" si="46"/>
        <v>N</v>
      </c>
      <c r="Y88" s="3" t="str">
        <f t="shared" si="47"/>
        <v>N</v>
      </c>
      <c r="Z88" s="3" t="str">
        <f t="shared" si="48"/>
        <v>N</v>
      </c>
      <c r="AA88" s="3" t="str">
        <f t="shared" si="49"/>
        <v>N</v>
      </c>
      <c r="AB88" s="3" t="str">
        <f t="shared" si="50"/>
        <v>N</v>
      </c>
      <c r="AC88" s="3" t="str">
        <f t="shared" si="51"/>
        <v>N</v>
      </c>
      <c r="AD88" s="3" t="str">
        <f t="shared" si="52"/>
        <v>N</v>
      </c>
      <c r="AE88" s="3" t="str">
        <f t="shared" si="53"/>
        <v>N</v>
      </c>
      <c r="AF88" s="38">
        <v>41794</v>
      </c>
    </row>
    <row r="89" spans="1:32" ht="38.25" x14ac:dyDescent="0.25">
      <c r="A89" s="6" t="s">
        <v>189</v>
      </c>
      <c r="B89" s="6" t="s">
        <v>2053</v>
      </c>
      <c r="C89" s="6" t="s">
        <v>85</v>
      </c>
      <c r="D89" s="3" t="str">
        <f t="shared" si="27"/>
        <v>Y</v>
      </c>
      <c r="E89" s="3"/>
      <c r="F89" s="3" t="str">
        <f t="shared" si="28"/>
        <v>N</v>
      </c>
      <c r="G89" s="3" t="str">
        <f t="shared" si="29"/>
        <v>N</v>
      </c>
      <c r="H89" s="3" t="str">
        <f t="shared" si="30"/>
        <v>N</v>
      </c>
      <c r="I89" s="3" t="str">
        <f t="shared" si="31"/>
        <v>N</v>
      </c>
      <c r="J89" s="3" t="str">
        <f t="shared" si="32"/>
        <v>N</v>
      </c>
      <c r="K89" s="3" t="str">
        <f t="shared" si="33"/>
        <v>N</v>
      </c>
      <c r="L89" s="3" t="str">
        <f t="shared" si="34"/>
        <v>N</v>
      </c>
      <c r="M89" s="3" t="str">
        <f t="shared" si="35"/>
        <v>N</v>
      </c>
      <c r="N89" s="3" t="str">
        <f t="shared" si="36"/>
        <v>N</v>
      </c>
      <c r="O89" s="3" t="str">
        <f t="shared" si="37"/>
        <v>N</v>
      </c>
      <c r="P89" s="3" t="str">
        <f t="shared" si="38"/>
        <v>N</v>
      </c>
      <c r="Q89" s="3" t="str">
        <f t="shared" si="39"/>
        <v>N</v>
      </c>
      <c r="R89" s="3" t="str">
        <f t="shared" si="40"/>
        <v>N</v>
      </c>
      <c r="S89" s="3" t="str">
        <f t="shared" si="41"/>
        <v>N</v>
      </c>
      <c r="T89" s="3" t="str">
        <f t="shared" si="42"/>
        <v>N</v>
      </c>
      <c r="U89" s="3" t="str">
        <f t="shared" si="43"/>
        <v>N</v>
      </c>
      <c r="V89" s="3" t="str">
        <f t="shared" si="44"/>
        <v>N</v>
      </c>
      <c r="W89" s="3" t="str">
        <f t="shared" si="45"/>
        <v>N</v>
      </c>
      <c r="X89" s="3" t="str">
        <f t="shared" si="46"/>
        <v>N</v>
      </c>
      <c r="Y89" s="3" t="str">
        <f t="shared" si="47"/>
        <v>N</v>
      </c>
      <c r="Z89" s="3" t="str">
        <f t="shared" si="48"/>
        <v>N</v>
      </c>
      <c r="AA89" s="3" t="str">
        <f t="shared" si="49"/>
        <v>N</v>
      </c>
      <c r="AB89" s="3" t="str">
        <f t="shared" si="50"/>
        <v>N</v>
      </c>
      <c r="AC89" s="3" t="str">
        <f t="shared" si="51"/>
        <v>N</v>
      </c>
      <c r="AD89" s="3" t="str">
        <f t="shared" si="52"/>
        <v>N</v>
      </c>
      <c r="AE89" s="3" t="str">
        <f t="shared" si="53"/>
        <v>N</v>
      </c>
      <c r="AF89" s="38">
        <v>41794</v>
      </c>
    </row>
    <row r="90" spans="1:32" ht="25.5" x14ac:dyDescent="0.25">
      <c r="A90" s="6" t="s">
        <v>132</v>
      </c>
      <c r="B90" s="6" t="s">
        <v>1738</v>
      </c>
      <c r="C90" s="6" t="s">
        <v>84</v>
      </c>
      <c r="D90" s="3" t="str">
        <f t="shared" si="27"/>
        <v>N</v>
      </c>
      <c r="E90" s="3"/>
      <c r="F90" s="3" t="str">
        <f t="shared" si="28"/>
        <v>N</v>
      </c>
      <c r="G90" s="3" t="str">
        <f t="shared" si="29"/>
        <v>N</v>
      </c>
      <c r="H90" s="3" t="str">
        <f t="shared" si="30"/>
        <v>N</v>
      </c>
      <c r="I90" s="3" t="str">
        <f t="shared" si="31"/>
        <v>N</v>
      </c>
      <c r="J90" s="3" t="str">
        <f t="shared" si="32"/>
        <v>N</v>
      </c>
      <c r="K90" s="3" t="str">
        <f t="shared" si="33"/>
        <v>N</v>
      </c>
      <c r="L90" s="3" t="str">
        <f t="shared" si="34"/>
        <v>N</v>
      </c>
      <c r="M90" s="3" t="str">
        <f t="shared" si="35"/>
        <v>N</v>
      </c>
      <c r="N90" s="3" t="str">
        <f t="shared" si="36"/>
        <v>N</v>
      </c>
      <c r="O90" s="3" t="str">
        <f t="shared" si="37"/>
        <v>N</v>
      </c>
      <c r="P90" s="3" t="str">
        <f t="shared" si="38"/>
        <v>N</v>
      </c>
      <c r="Q90" s="3" t="str">
        <f t="shared" si="39"/>
        <v>N</v>
      </c>
      <c r="R90" s="3" t="str">
        <f t="shared" si="40"/>
        <v>N</v>
      </c>
      <c r="S90" s="3" t="str">
        <f t="shared" si="41"/>
        <v>N</v>
      </c>
      <c r="T90" s="3" t="str">
        <f t="shared" si="42"/>
        <v>N</v>
      </c>
      <c r="U90" s="3" t="str">
        <f t="shared" si="43"/>
        <v>N</v>
      </c>
      <c r="V90" s="3" t="str">
        <f t="shared" si="44"/>
        <v>N</v>
      </c>
      <c r="W90" s="3" t="str">
        <f t="shared" si="45"/>
        <v>N</v>
      </c>
      <c r="X90" s="3" t="str">
        <f t="shared" si="46"/>
        <v>N</v>
      </c>
      <c r="Y90" s="3" t="str">
        <f t="shared" si="47"/>
        <v>N</v>
      </c>
      <c r="Z90" s="3" t="str">
        <f t="shared" si="48"/>
        <v>N</v>
      </c>
      <c r="AA90" s="3" t="str">
        <f t="shared" si="49"/>
        <v>N</v>
      </c>
      <c r="AB90" s="3" t="str">
        <f t="shared" si="50"/>
        <v>N</v>
      </c>
      <c r="AC90" s="3" t="str">
        <f t="shared" si="51"/>
        <v>N</v>
      </c>
      <c r="AD90" s="3" t="str">
        <f t="shared" si="52"/>
        <v>N</v>
      </c>
      <c r="AE90" s="3" t="str">
        <f t="shared" si="53"/>
        <v>Y</v>
      </c>
      <c r="AF90" s="38">
        <v>41794</v>
      </c>
    </row>
    <row r="91" spans="1:32" ht="51" x14ac:dyDescent="0.25">
      <c r="A91" s="6" t="s">
        <v>1626</v>
      </c>
      <c r="B91" s="6" t="s">
        <v>1739</v>
      </c>
      <c r="C91" s="6" t="s">
        <v>85</v>
      </c>
      <c r="D91" s="3" t="str">
        <f t="shared" si="27"/>
        <v>N</v>
      </c>
      <c r="E91" s="3"/>
      <c r="F91" s="3" t="str">
        <f t="shared" si="28"/>
        <v>N</v>
      </c>
      <c r="G91" s="3" t="str">
        <f t="shared" si="29"/>
        <v>N</v>
      </c>
      <c r="H91" s="3" t="str">
        <f t="shared" si="30"/>
        <v>N</v>
      </c>
      <c r="I91" s="3" t="str">
        <f t="shared" si="31"/>
        <v>N</v>
      </c>
      <c r="J91" s="3" t="str">
        <f t="shared" si="32"/>
        <v>N</v>
      </c>
      <c r="K91" s="3" t="str">
        <f t="shared" si="33"/>
        <v>N</v>
      </c>
      <c r="L91" s="3" t="str">
        <f t="shared" si="34"/>
        <v>N</v>
      </c>
      <c r="M91" s="3" t="str">
        <f t="shared" si="35"/>
        <v>Y</v>
      </c>
      <c r="N91" s="3" t="str">
        <f t="shared" si="36"/>
        <v>N</v>
      </c>
      <c r="O91" s="3" t="str">
        <f t="shared" si="37"/>
        <v>N</v>
      </c>
      <c r="P91" s="3" t="str">
        <f t="shared" si="38"/>
        <v>N</v>
      </c>
      <c r="Q91" s="3" t="str">
        <f t="shared" si="39"/>
        <v>N</v>
      </c>
      <c r="R91" s="3" t="str">
        <f t="shared" si="40"/>
        <v>N</v>
      </c>
      <c r="S91" s="3" t="str">
        <f t="shared" si="41"/>
        <v>N</v>
      </c>
      <c r="T91" s="3" t="str">
        <f t="shared" si="42"/>
        <v>N</v>
      </c>
      <c r="U91" s="3" t="str">
        <f t="shared" si="43"/>
        <v>N</v>
      </c>
      <c r="V91" s="3" t="str">
        <f t="shared" si="44"/>
        <v>N</v>
      </c>
      <c r="W91" s="3" t="str">
        <f t="shared" si="45"/>
        <v>N</v>
      </c>
      <c r="X91" s="3" t="str">
        <f t="shared" si="46"/>
        <v>N</v>
      </c>
      <c r="Y91" s="3" t="str">
        <f t="shared" si="47"/>
        <v>N</v>
      </c>
      <c r="Z91" s="3" t="str">
        <f t="shared" si="48"/>
        <v>N</v>
      </c>
      <c r="AA91" s="3" t="str">
        <f t="shared" si="49"/>
        <v>N</v>
      </c>
      <c r="AB91" s="3" t="str">
        <f t="shared" si="50"/>
        <v>N</v>
      </c>
      <c r="AC91" s="3" t="str">
        <f t="shared" si="51"/>
        <v>N</v>
      </c>
      <c r="AD91" s="3" t="str">
        <f t="shared" si="52"/>
        <v>N</v>
      </c>
      <c r="AE91" s="3" t="str">
        <f t="shared" si="53"/>
        <v>N</v>
      </c>
      <c r="AF91" s="38">
        <v>41873</v>
      </c>
    </row>
    <row r="92" spans="1:32" ht="51" x14ac:dyDescent="0.25">
      <c r="A92" s="6" t="s">
        <v>1554</v>
      </c>
      <c r="B92" s="6" t="s">
        <v>1740</v>
      </c>
      <c r="C92" s="6" t="s">
        <v>85</v>
      </c>
      <c r="D92" s="3" t="str">
        <f t="shared" si="27"/>
        <v>N</v>
      </c>
      <c r="E92" s="3"/>
      <c r="F92" s="3" t="str">
        <f t="shared" si="28"/>
        <v>N</v>
      </c>
      <c r="G92" s="3" t="str">
        <f t="shared" si="29"/>
        <v>N</v>
      </c>
      <c r="H92" s="3" t="str">
        <f t="shared" si="30"/>
        <v>N</v>
      </c>
      <c r="I92" s="3" t="str">
        <f t="shared" si="31"/>
        <v>N</v>
      </c>
      <c r="J92" s="3" t="str">
        <f t="shared" si="32"/>
        <v>N</v>
      </c>
      <c r="K92" s="3" t="str">
        <f t="shared" si="33"/>
        <v>N</v>
      </c>
      <c r="L92" s="3" t="str">
        <f t="shared" si="34"/>
        <v>N</v>
      </c>
      <c r="M92" s="3" t="str">
        <f t="shared" si="35"/>
        <v>N</v>
      </c>
      <c r="N92" s="3" t="str">
        <f t="shared" si="36"/>
        <v>N</v>
      </c>
      <c r="O92" s="3" t="str">
        <f t="shared" si="37"/>
        <v>Y</v>
      </c>
      <c r="P92" s="3" t="str">
        <f t="shared" si="38"/>
        <v>N</v>
      </c>
      <c r="Q92" s="3" t="str">
        <f t="shared" si="39"/>
        <v>N</v>
      </c>
      <c r="R92" s="3" t="str">
        <f t="shared" si="40"/>
        <v>N</v>
      </c>
      <c r="S92" s="3" t="str">
        <f t="shared" si="41"/>
        <v>N</v>
      </c>
      <c r="T92" s="3" t="str">
        <f t="shared" si="42"/>
        <v>N</v>
      </c>
      <c r="U92" s="3" t="str">
        <f t="shared" si="43"/>
        <v>N</v>
      </c>
      <c r="V92" s="3" t="str">
        <f t="shared" si="44"/>
        <v>N</v>
      </c>
      <c r="W92" s="3" t="str">
        <f t="shared" si="45"/>
        <v>N</v>
      </c>
      <c r="X92" s="3" t="str">
        <f t="shared" si="46"/>
        <v>N</v>
      </c>
      <c r="Y92" s="3" t="str">
        <f t="shared" si="47"/>
        <v>N</v>
      </c>
      <c r="Z92" s="3" t="str">
        <f t="shared" si="48"/>
        <v>N</v>
      </c>
      <c r="AA92" s="3" t="str">
        <f t="shared" si="49"/>
        <v>N</v>
      </c>
      <c r="AB92" s="3" t="str">
        <f t="shared" si="50"/>
        <v>N</v>
      </c>
      <c r="AC92" s="3" t="str">
        <f t="shared" si="51"/>
        <v>N</v>
      </c>
      <c r="AD92" s="3" t="str">
        <f t="shared" si="52"/>
        <v>N</v>
      </c>
      <c r="AE92" s="3" t="str">
        <f t="shared" si="53"/>
        <v>N</v>
      </c>
      <c r="AF92" s="38">
        <v>41860</v>
      </c>
    </row>
    <row r="93" spans="1:32" ht="51" x14ac:dyDescent="0.25">
      <c r="A93" s="6" t="s">
        <v>1581</v>
      </c>
      <c r="B93" s="6" t="s">
        <v>1741</v>
      </c>
      <c r="C93" s="6" t="s">
        <v>85</v>
      </c>
      <c r="D93" s="3" t="str">
        <f t="shared" si="27"/>
        <v>N</v>
      </c>
      <c r="E93" s="3"/>
      <c r="F93" s="3" t="str">
        <f t="shared" si="28"/>
        <v>N</v>
      </c>
      <c r="G93" s="3" t="str">
        <f t="shared" si="29"/>
        <v>N</v>
      </c>
      <c r="H93" s="3" t="str">
        <f t="shared" si="30"/>
        <v>N</v>
      </c>
      <c r="I93" s="3" t="str">
        <f t="shared" si="31"/>
        <v>N</v>
      </c>
      <c r="J93" s="3" t="str">
        <f t="shared" si="32"/>
        <v>N</v>
      </c>
      <c r="K93" s="3" t="str">
        <f t="shared" si="33"/>
        <v>N</v>
      </c>
      <c r="L93" s="3" t="str">
        <f t="shared" si="34"/>
        <v>N</v>
      </c>
      <c r="M93" s="3" t="str">
        <f t="shared" si="35"/>
        <v>N</v>
      </c>
      <c r="N93" s="3" t="str">
        <f t="shared" si="36"/>
        <v>N</v>
      </c>
      <c r="O93" s="3" t="str">
        <f t="shared" si="37"/>
        <v>N</v>
      </c>
      <c r="P93" s="3" t="str">
        <f t="shared" si="38"/>
        <v>Y</v>
      </c>
      <c r="Q93" s="3" t="str">
        <f t="shared" si="39"/>
        <v>N</v>
      </c>
      <c r="R93" s="3" t="str">
        <f t="shared" si="40"/>
        <v>N</v>
      </c>
      <c r="S93" s="3" t="str">
        <f t="shared" si="41"/>
        <v>N</v>
      </c>
      <c r="T93" s="3" t="str">
        <f t="shared" si="42"/>
        <v>N</v>
      </c>
      <c r="U93" s="3" t="str">
        <f t="shared" si="43"/>
        <v>N</v>
      </c>
      <c r="V93" s="3" t="str">
        <f t="shared" si="44"/>
        <v>N</v>
      </c>
      <c r="W93" s="3" t="str">
        <f t="shared" si="45"/>
        <v>N</v>
      </c>
      <c r="X93" s="3" t="str">
        <f t="shared" si="46"/>
        <v>N</v>
      </c>
      <c r="Y93" s="3" t="str">
        <f t="shared" si="47"/>
        <v>N</v>
      </c>
      <c r="Z93" s="3" t="str">
        <f t="shared" si="48"/>
        <v>N</v>
      </c>
      <c r="AA93" s="3" t="str">
        <f t="shared" si="49"/>
        <v>N</v>
      </c>
      <c r="AB93" s="3" t="str">
        <f t="shared" si="50"/>
        <v>N</v>
      </c>
      <c r="AC93" s="3" t="str">
        <f t="shared" si="51"/>
        <v>N</v>
      </c>
      <c r="AD93" s="3" t="str">
        <f t="shared" si="52"/>
        <v>N</v>
      </c>
      <c r="AE93" s="3" t="str">
        <f t="shared" si="53"/>
        <v>N</v>
      </c>
      <c r="AF93" s="38">
        <v>41860</v>
      </c>
    </row>
    <row r="94" spans="1:32" ht="38.25" x14ac:dyDescent="0.25">
      <c r="A94" s="6" t="s">
        <v>1555</v>
      </c>
      <c r="B94" s="6" t="s">
        <v>1742</v>
      </c>
      <c r="C94" s="6" t="s">
        <v>105</v>
      </c>
      <c r="D94" s="3" t="str">
        <f t="shared" si="27"/>
        <v>N</v>
      </c>
      <c r="E94" s="3"/>
      <c r="F94" s="3" t="str">
        <f t="shared" si="28"/>
        <v>N</v>
      </c>
      <c r="G94" s="3" t="str">
        <f t="shared" si="29"/>
        <v>N</v>
      </c>
      <c r="H94" s="3" t="str">
        <f t="shared" si="30"/>
        <v>N</v>
      </c>
      <c r="I94" s="3" t="str">
        <f t="shared" si="31"/>
        <v>N</v>
      </c>
      <c r="J94" s="3" t="str">
        <f t="shared" si="32"/>
        <v>N</v>
      </c>
      <c r="K94" s="3" t="str">
        <f t="shared" si="33"/>
        <v>N</v>
      </c>
      <c r="L94" s="3" t="str">
        <f t="shared" si="34"/>
        <v>N</v>
      </c>
      <c r="M94" s="3" t="str">
        <f t="shared" si="35"/>
        <v>N</v>
      </c>
      <c r="N94" s="3" t="str">
        <f t="shared" si="36"/>
        <v>N</v>
      </c>
      <c r="O94" s="3" t="str">
        <f t="shared" si="37"/>
        <v>Y</v>
      </c>
      <c r="P94" s="3" t="str">
        <f t="shared" si="38"/>
        <v>Y</v>
      </c>
      <c r="Q94" s="3" t="str">
        <f t="shared" si="39"/>
        <v>N</v>
      </c>
      <c r="R94" s="3" t="str">
        <f t="shared" si="40"/>
        <v>N</v>
      </c>
      <c r="S94" s="3" t="str">
        <f t="shared" si="41"/>
        <v>N</v>
      </c>
      <c r="T94" s="3" t="str">
        <f t="shared" si="42"/>
        <v>N</v>
      </c>
      <c r="U94" s="3" t="str">
        <f t="shared" si="43"/>
        <v>N</v>
      </c>
      <c r="V94" s="3" t="str">
        <f t="shared" si="44"/>
        <v>N</v>
      </c>
      <c r="W94" s="3" t="str">
        <f t="shared" si="45"/>
        <v>N</v>
      </c>
      <c r="X94" s="3" t="str">
        <f t="shared" si="46"/>
        <v>N</v>
      </c>
      <c r="Y94" s="3" t="str">
        <f t="shared" si="47"/>
        <v>N</v>
      </c>
      <c r="Z94" s="3" t="str">
        <f t="shared" si="48"/>
        <v>N</v>
      </c>
      <c r="AA94" s="3" t="str">
        <f t="shared" si="49"/>
        <v>N</v>
      </c>
      <c r="AB94" s="3" t="str">
        <f t="shared" si="50"/>
        <v>N</v>
      </c>
      <c r="AC94" s="3" t="str">
        <f t="shared" si="51"/>
        <v>N</v>
      </c>
      <c r="AD94" s="3" t="str">
        <f t="shared" si="52"/>
        <v>N</v>
      </c>
      <c r="AE94" s="3" t="str">
        <f t="shared" si="53"/>
        <v>N</v>
      </c>
      <c r="AF94" s="38">
        <v>41860</v>
      </c>
    </row>
    <row r="95" spans="1:32" ht="51" x14ac:dyDescent="0.25">
      <c r="A95" s="6" t="s">
        <v>1549</v>
      </c>
      <c r="B95" s="6" t="s">
        <v>1743</v>
      </c>
      <c r="C95" s="6" t="s">
        <v>115</v>
      </c>
      <c r="D95" s="3" t="str">
        <f t="shared" si="27"/>
        <v>N</v>
      </c>
      <c r="E95" s="3"/>
      <c r="F95" s="3" t="str">
        <f t="shared" si="28"/>
        <v>N</v>
      </c>
      <c r="G95" s="3" t="str">
        <f t="shared" si="29"/>
        <v>N</v>
      </c>
      <c r="H95" s="3" t="str">
        <f t="shared" si="30"/>
        <v>N</v>
      </c>
      <c r="I95" s="3" t="str">
        <f t="shared" si="31"/>
        <v>N</v>
      </c>
      <c r="J95" s="3" t="str">
        <f t="shared" si="32"/>
        <v>N</v>
      </c>
      <c r="K95" s="3" t="str">
        <f t="shared" si="33"/>
        <v>N</v>
      </c>
      <c r="L95" s="3" t="str">
        <f t="shared" si="34"/>
        <v>N</v>
      </c>
      <c r="M95" s="3" t="str">
        <f t="shared" si="35"/>
        <v>N</v>
      </c>
      <c r="N95" s="3" t="str">
        <f t="shared" si="36"/>
        <v>N</v>
      </c>
      <c r="O95" s="3" t="str">
        <f t="shared" si="37"/>
        <v>Y</v>
      </c>
      <c r="P95" s="3" t="str">
        <f t="shared" si="38"/>
        <v>Y</v>
      </c>
      <c r="Q95" s="3" t="str">
        <f t="shared" si="39"/>
        <v>N</v>
      </c>
      <c r="R95" s="3" t="str">
        <f t="shared" si="40"/>
        <v>N</v>
      </c>
      <c r="S95" s="3" t="str">
        <f t="shared" si="41"/>
        <v>N</v>
      </c>
      <c r="T95" s="3" t="str">
        <f t="shared" si="42"/>
        <v>N</v>
      </c>
      <c r="U95" s="3" t="str">
        <f t="shared" si="43"/>
        <v>N</v>
      </c>
      <c r="V95" s="3" t="str">
        <f t="shared" si="44"/>
        <v>N</v>
      </c>
      <c r="W95" s="3" t="str">
        <f t="shared" si="45"/>
        <v>N</v>
      </c>
      <c r="X95" s="3" t="str">
        <f t="shared" si="46"/>
        <v>N</v>
      </c>
      <c r="Y95" s="3" t="str">
        <f t="shared" si="47"/>
        <v>Y</v>
      </c>
      <c r="Z95" s="3" t="str">
        <f t="shared" si="48"/>
        <v>N</v>
      </c>
      <c r="AA95" s="3" t="str">
        <f t="shared" si="49"/>
        <v>N</v>
      </c>
      <c r="AB95" s="3" t="str">
        <f t="shared" si="50"/>
        <v>N</v>
      </c>
      <c r="AC95" s="3" t="str">
        <f t="shared" si="51"/>
        <v>N</v>
      </c>
      <c r="AD95" s="3" t="str">
        <f t="shared" si="52"/>
        <v>N</v>
      </c>
      <c r="AE95" s="3" t="str">
        <f t="shared" si="53"/>
        <v>N</v>
      </c>
      <c r="AF95" s="38">
        <v>41857</v>
      </c>
    </row>
    <row r="96" spans="1:32" ht="63.75" x14ac:dyDescent="0.25">
      <c r="A96" s="6" t="s">
        <v>241</v>
      </c>
      <c r="B96" s="6" t="s">
        <v>1744</v>
      </c>
      <c r="C96" s="6" t="s">
        <v>85</v>
      </c>
      <c r="D96" s="3" t="str">
        <f t="shared" si="27"/>
        <v>N</v>
      </c>
      <c r="E96" s="3"/>
      <c r="F96" s="3" t="str">
        <f t="shared" si="28"/>
        <v>N</v>
      </c>
      <c r="G96" s="3" t="str">
        <f t="shared" si="29"/>
        <v>N</v>
      </c>
      <c r="H96" s="3" t="str">
        <f t="shared" si="30"/>
        <v>N</v>
      </c>
      <c r="I96" s="3" t="str">
        <f t="shared" si="31"/>
        <v>N</v>
      </c>
      <c r="J96" s="3" t="str">
        <f t="shared" si="32"/>
        <v>N</v>
      </c>
      <c r="K96" s="3" t="str">
        <f t="shared" si="33"/>
        <v>N</v>
      </c>
      <c r="L96" s="3" t="str">
        <f t="shared" si="34"/>
        <v>N</v>
      </c>
      <c r="M96" s="3" t="str">
        <f t="shared" si="35"/>
        <v>N</v>
      </c>
      <c r="N96" s="3" t="str">
        <f t="shared" si="36"/>
        <v>N</v>
      </c>
      <c r="O96" s="3" t="str">
        <f t="shared" si="37"/>
        <v>N</v>
      </c>
      <c r="P96" s="3" t="str">
        <f t="shared" si="38"/>
        <v>N</v>
      </c>
      <c r="Q96" s="3" t="str">
        <f t="shared" si="39"/>
        <v>N</v>
      </c>
      <c r="R96" s="3" t="str">
        <f t="shared" si="40"/>
        <v>Y</v>
      </c>
      <c r="S96" s="3" t="str">
        <f t="shared" si="41"/>
        <v>N</v>
      </c>
      <c r="T96" s="3" t="str">
        <f t="shared" si="42"/>
        <v>N</v>
      </c>
      <c r="U96" s="3" t="str">
        <f t="shared" si="43"/>
        <v>N</v>
      </c>
      <c r="V96" s="3" t="str">
        <f t="shared" si="44"/>
        <v>N</v>
      </c>
      <c r="W96" s="3" t="str">
        <f t="shared" si="45"/>
        <v>N</v>
      </c>
      <c r="X96" s="3" t="str">
        <f t="shared" si="46"/>
        <v>N</v>
      </c>
      <c r="Y96" s="3" t="str">
        <f t="shared" si="47"/>
        <v>N</v>
      </c>
      <c r="Z96" s="3" t="str">
        <f t="shared" si="48"/>
        <v>N</v>
      </c>
      <c r="AA96" s="3" t="str">
        <f t="shared" si="49"/>
        <v>N</v>
      </c>
      <c r="AB96" s="3" t="str">
        <f t="shared" si="50"/>
        <v>N</v>
      </c>
      <c r="AC96" s="3" t="str">
        <f t="shared" si="51"/>
        <v>N</v>
      </c>
      <c r="AD96" s="3" t="str">
        <f t="shared" si="52"/>
        <v>N</v>
      </c>
      <c r="AE96" s="3" t="str">
        <f t="shared" si="53"/>
        <v>N</v>
      </c>
      <c r="AF96" s="38">
        <v>41794</v>
      </c>
    </row>
    <row r="97" spans="1:32" ht="38.25" x14ac:dyDescent="0.25">
      <c r="A97" s="6" t="s">
        <v>254</v>
      </c>
      <c r="B97" s="6" t="s">
        <v>255</v>
      </c>
      <c r="C97" s="6" t="s">
        <v>160</v>
      </c>
      <c r="D97" s="3" t="str">
        <f t="shared" si="27"/>
        <v>N</v>
      </c>
      <c r="E97" s="3"/>
      <c r="F97" s="3" t="str">
        <f t="shared" si="28"/>
        <v>N</v>
      </c>
      <c r="G97" s="3" t="str">
        <f t="shared" si="29"/>
        <v>N</v>
      </c>
      <c r="H97" s="3" t="str">
        <f t="shared" si="30"/>
        <v>N</v>
      </c>
      <c r="I97" s="3" t="str">
        <f t="shared" si="31"/>
        <v>N</v>
      </c>
      <c r="J97" s="3" t="str">
        <f t="shared" si="32"/>
        <v>N</v>
      </c>
      <c r="K97" s="3" t="str">
        <f t="shared" si="33"/>
        <v>N</v>
      </c>
      <c r="L97" s="3" t="str">
        <f t="shared" si="34"/>
        <v>N</v>
      </c>
      <c r="M97" s="3" t="str">
        <f t="shared" si="35"/>
        <v>N</v>
      </c>
      <c r="N97" s="3" t="str">
        <f t="shared" si="36"/>
        <v>N</v>
      </c>
      <c r="O97" s="3" t="str">
        <f t="shared" si="37"/>
        <v>N</v>
      </c>
      <c r="P97" s="3" t="str">
        <f t="shared" si="38"/>
        <v>N</v>
      </c>
      <c r="Q97" s="3" t="str">
        <f t="shared" si="39"/>
        <v>N</v>
      </c>
      <c r="R97" s="3" t="str">
        <f t="shared" si="40"/>
        <v>N</v>
      </c>
      <c r="S97" s="3" t="str">
        <f t="shared" si="41"/>
        <v>Y</v>
      </c>
      <c r="T97" s="3" t="str">
        <f t="shared" si="42"/>
        <v>N</v>
      </c>
      <c r="U97" s="3" t="str">
        <f t="shared" si="43"/>
        <v>N</v>
      </c>
      <c r="V97" s="3" t="str">
        <f t="shared" si="44"/>
        <v>N</v>
      </c>
      <c r="W97" s="3" t="str">
        <f t="shared" si="45"/>
        <v>N</v>
      </c>
      <c r="X97" s="3" t="str">
        <f t="shared" si="46"/>
        <v>N</v>
      </c>
      <c r="Y97" s="3" t="str">
        <f t="shared" si="47"/>
        <v>N</v>
      </c>
      <c r="Z97" s="3" t="str">
        <f t="shared" si="48"/>
        <v>N</v>
      </c>
      <c r="AA97" s="3" t="str">
        <f t="shared" si="49"/>
        <v>N</v>
      </c>
      <c r="AB97" s="3" t="str">
        <f t="shared" si="50"/>
        <v>N</v>
      </c>
      <c r="AC97" s="3" t="str">
        <f t="shared" si="51"/>
        <v>N</v>
      </c>
      <c r="AD97" s="3" t="str">
        <f t="shared" si="52"/>
        <v>N</v>
      </c>
      <c r="AE97" s="3" t="str">
        <f t="shared" si="53"/>
        <v>N</v>
      </c>
      <c r="AF97" s="38">
        <v>41794</v>
      </c>
    </row>
    <row r="98" spans="1:32" ht="38.25" x14ac:dyDescent="0.25">
      <c r="A98" s="6" t="s">
        <v>242</v>
      </c>
      <c r="B98" s="6" t="s">
        <v>1745</v>
      </c>
      <c r="C98" s="6" t="s">
        <v>85</v>
      </c>
      <c r="D98" s="3" t="str">
        <f t="shared" si="27"/>
        <v>N</v>
      </c>
      <c r="E98" s="3"/>
      <c r="F98" s="3" t="str">
        <f t="shared" si="28"/>
        <v>N</v>
      </c>
      <c r="G98" s="3" t="str">
        <f t="shared" si="29"/>
        <v>N</v>
      </c>
      <c r="H98" s="3" t="str">
        <f t="shared" si="30"/>
        <v>N</v>
      </c>
      <c r="I98" s="3" t="str">
        <f t="shared" si="31"/>
        <v>N</v>
      </c>
      <c r="J98" s="3" t="str">
        <f t="shared" si="32"/>
        <v>N</v>
      </c>
      <c r="K98" s="3" t="str">
        <f t="shared" si="33"/>
        <v>N</v>
      </c>
      <c r="L98" s="3" t="str">
        <f t="shared" si="34"/>
        <v>N</v>
      </c>
      <c r="M98" s="3" t="str">
        <f t="shared" si="35"/>
        <v>N</v>
      </c>
      <c r="N98" s="3" t="str">
        <f t="shared" si="36"/>
        <v>N</v>
      </c>
      <c r="O98" s="3" t="str">
        <f t="shared" si="37"/>
        <v>N</v>
      </c>
      <c r="P98" s="3" t="str">
        <f t="shared" si="38"/>
        <v>N</v>
      </c>
      <c r="Q98" s="3" t="str">
        <f t="shared" si="39"/>
        <v>N</v>
      </c>
      <c r="R98" s="3" t="str">
        <f t="shared" si="40"/>
        <v>Y</v>
      </c>
      <c r="S98" s="3" t="str">
        <f t="shared" si="41"/>
        <v>N</v>
      </c>
      <c r="T98" s="3" t="str">
        <f t="shared" si="42"/>
        <v>N</v>
      </c>
      <c r="U98" s="3" t="str">
        <f t="shared" si="43"/>
        <v>N</v>
      </c>
      <c r="V98" s="3" t="str">
        <f t="shared" si="44"/>
        <v>N</v>
      </c>
      <c r="W98" s="3" t="str">
        <f t="shared" si="45"/>
        <v>N</v>
      </c>
      <c r="X98" s="3" t="str">
        <f t="shared" si="46"/>
        <v>N</v>
      </c>
      <c r="Y98" s="3" t="str">
        <f t="shared" si="47"/>
        <v>N</v>
      </c>
      <c r="Z98" s="3" t="str">
        <f t="shared" si="48"/>
        <v>N</v>
      </c>
      <c r="AA98" s="3" t="str">
        <f t="shared" si="49"/>
        <v>N</v>
      </c>
      <c r="AB98" s="3" t="str">
        <f t="shared" si="50"/>
        <v>N</v>
      </c>
      <c r="AC98" s="3" t="str">
        <f t="shared" si="51"/>
        <v>N</v>
      </c>
      <c r="AD98" s="3" t="str">
        <f t="shared" si="52"/>
        <v>N</v>
      </c>
      <c r="AE98" s="3" t="str">
        <f t="shared" si="53"/>
        <v>N</v>
      </c>
      <c r="AF98" s="38">
        <v>41794</v>
      </c>
    </row>
    <row r="99" spans="1:32" ht="38.25" x14ac:dyDescent="0.25">
      <c r="A99" s="6" t="s">
        <v>216</v>
      </c>
      <c r="B99" s="6" t="s">
        <v>217</v>
      </c>
      <c r="C99" s="6" t="s">
        <v>84</v>
      </c>
      <c r="D99" s="3" t="str">
        <f t="shared" si="27"/>
        <v>N</v>
      </c>
      <c r="E99" s="3"/>
      <c r="F99" s="3" t="str">
        <f t="shared" si="28"/>
        <v>N</v>
      </c>
      <c r="G99" s="3" t="str">
        <f t="shared" si="29"/>
        <v>N</v>
      </c>
      <c r="H99" s="3" t="str">
        <f t="shared" si="30"/>
        <v>N</v>
      </c>
      <c r="I99" s="3" t="str">
        <f t="shared" si="31"/>
        <v>N</v>
      </c>
      <c r="J99" s="3" t="str">
        <f t="shared" si="32"/>
        <v>N</v>
      </c>
      <c r="K99" s="3" t="str">
        <f t="shared" si="33"/>
        <v>N</v>
      </c>
      <c r="L99" s="3" t="str">
        <f t="shared" si="34"/>
        <v>Y</v>
      </c>
      <c r="M99" s="3" t="str">
        <f t="shared" si="35"/>
        <v>N</v>
      </c>
      <c r="N99" s="3" t="str">
        <f t="shared" si="36"/>
        <v>N</v>
      </c>
      <c r="O99" s="3" t="str">
        <f t="shared" si="37"/>
        <v>N</v>
      </c>
      <c r="P99" s="3" t="str">
        <f t="shared" si="38"/>
        <v>N</v>
      </c>
      <c r="Q99" s="3" t="str">
        <f t="shared" si="39"/>
        <v>N</v>
      </c>
      <c r="R99" s="3" t="str">
        <f t="shared" si="40"/>
        <v>N</v>
      </c>
      <c r="S99" s="3" t="str">
        <f t="shared" si="41"/>
        <v>N</v>
      </c>
      <c r="T99" s="3" t="str">
        <f t="shared" si="42"/>
        <v>N</v>
      </c>
      <c r="U99" s="3" t="str">
        <f t="shared" si="43"/>
        <v>N</v>
      </c>
      <c r="V99" s="3" t="str">
        <f t="shared" si="44"/>
        <v>N</v>
      </c>
      <c r="W99" s="3" t="str">
        <f t="shared" si="45"/>
        <v>N</v>
      </c>
      <c r="X99" s="3" t="str">
        <f t="shared" si="46"/>
        <v>N</v>
      </c>
      <c r="Y99" s="3" t="str">
        <f t="shared" si="47"/>
        <v>N</v>
      </c>
      <c r="Z99" s="3" t="str">
        <f t="shared" si="48"/>
        <v>N</v>
      </c>
      <c r="AA99" s="3" t="str">
        <f t="shared" si="49"/>
        <v>N</v>
      </c>
      <c r="AB99" s="3" t="str">
        <f t="shared" si="50"/>
        <v>N</v>
      </c>
      <c r="AC99" s="3" t="str">
        <f t="shared" si="51"/>
        <v>N</v>
      </c>
      <c r="AD99" s="3" t="str">
        <f t="shared" si="52"/>
        <v>N</v>
      </c>
      <c r="AE99" s="3" t="str">
        <f t="shared" si="53"/>
        <v>N</v>
      </c>
      <c r="AF99" s="38">
        <v>41794</v>
      </c>
    </row>
    <row r="100" spans="1:32" ht="63.75" x14ac:dyDescent="0.25">
      <c r="A100" s="6" t="s">
        <v>218</v>
      </c>
      <c r="B100" s="6" t="s">
        <v>1746</v>
      </c>
      <c r="C100" s="6" t="s">
        <v>85</v>
      </c>
      <c r="D100" s="3" t="str">
        <f t="shared" si="27"/>
        <v>N</v>
      </c>
      <c r="E100" s="3"/>
      <c r="F100" s="3" t="str">
        <f t="shared" si="28"/>
        <v>N</v>
      </c>
      <c r="G100" s="3" t="str">
        <f t="shared" si="29"/>
        <v>N</v>
      </c>
      <c r="H100" s="3" t="str">
        <f t="shared" si="30"/>
        <v>N</v>
      </c>
      <c r="I100" s="3" t="str">
        <f t="shared" si="31"/>
        <v>N</v>
      </c>
      <c r="J100" s="3" t="str">
        <f t="shared" si="32"/>
        <v>N</v>
      </c>
      <c r="K100" s="3" t="str">
        <f t="shared" si="33"/>
        <v>N</v>
      </c>
      <c r="L100" s="3" t="str">
        <f t="shared" si="34"/>
        <v>Y</v>
      </c>
      <c r="M100" s="3" t="str">
        <f t="shared" si="35"/>
        <v>N</v>
      </c>
      <c r="N100" s="3" t="str">
        <f t="shared" si="36"/>
        <v>N</v>
      </c>
      <c r="O100" s="3" t="str">
        <f t="shared" si="37"/>
        <v>N</v>
      </c>
      <c r="P100" s="3" t="str">
        <f t="shared" si="38"/>
        <v>N</v>
      </c>
      <c r="Q100" s="3" t="str">
        <f t="shared" si="39"/>
        <v>N</v>
      </c>
      <c r="R100" s="3" t="str">
        <f t="shared" si="40"/>
        <v>N</v>
      </c>
      <c r="S100" s="3" t="str">
        <f t="shared" si="41"/>
        <v>N</v>
      </c>
      <c r="T100" s="3" t="str">
        <f t="shared" si="42"/>
        <v>N</v>
      </c>
      <c r="U100" s="3" t="str">
        <f t="shared" si="43"/>
        <v>N</v>
      </c>
      <c r="V100" s="3" t="str">
        <f t="shared" si="44"/>
        <v>N</v>
      </c>
      <c r="W100" s="3" t="str">
        <f t="shared" si="45"/>
        <v>N</v>
      </c>
      <c r="X100" s="3" t="str">
        <f t="shared" si="46"/>
        <v>N</v>
      </c>
      <c r="Y100" s="3" t="str">
        <f t="shared" si="47"/>
        <v>N</v>
      </c>
      <c r="Z100" s="3" t="str">
        <f t="shared" si="48"/>
        <v>N</v>
      </c>
      <c r="AA100" s="3" t="str">
        <f t="shared" si="49"/>
        <v>N</v>
      </c>
      <c r="AB100" s="3" t="str">
        <f t="shared" si="50"/>
        <v>N</v>
      </c>
      <c r="AC100" s="3" t="str">
        <f t="shared" si="51"/>
        <v>N</v>
      </c>
      <c r="AD100" s="3" t="str">
        <f t="shared" si="52"/>
        <v>N</v>
      </c>
      <c r="AE100" s="3" t="str">
        <f t="shared" si="53"/>
        <v>N</v>
      </c>
      <c r="AF100" s="38">
        <v>41794</v>
      </c>
    </row>
    <row r="101" spans="1:32" ht="25.5" x14ac:dyDescent="0.25">
      <c r="A101" s="6" t="s">
        <v>215</v>
      </c>
      <c r="B101" s="6" t="s">
        <v>1747</v>
      </c>
      <c r="C101" s="6" t="s">
        <v>76</v>
      </c>
      <c r="D101" s="3" t="str">
        <f t="shared" si="27"/>
        <v>N</v>
      </c>
      <c r="E101" s="3"/>
      <c r="F101" s="3" t="str">
        <f t="shared" si="28"/>
        <v>N</v>
      </c>
      <c r="G101" s="3" t="str">
        <f t="shared" si="29"/>
        <v>N</v>
      </c>
      <c r="H101" s="3" t="str">
        <f t="shared" si="30"/>
        <v>N</v>
      </c>
      <c r="I101" s="3" t="str">
        <f t="shared" si="31"/>
        <v>N</v>
      </c>
      <c r="J101" s="3" t="str">
        <f t="shared" si="32"/>
        <v>N</v>
      </c>
      <c r="K101" s="3" t="str">
        <f t="shared" si="33"/>
        <v>N</v>
      </c>
      <c r="L101" s="3" t="str">
        <f t="shared" si="34"/>
        <v>Y</v>
      </c>
      <c r="M101" s="3" t="str">
        <f t="shared" si="35"/>
        <v>N</v>
      </c>
      <c r="N101" s="3" t="str">
        <f t="shared" si="36"/>
        <v>N</v>
      </c>
      <c r="O101" s="3" t="str">
        <f t="shared" si="37"/>
        <v>N</v>
      </c>
      <c r="P101" s="3" t="str">
        <f t="shared" si="38"/>
        <v>N</v>
      </c>
      <c r="Q101" s="3" t="str">
        <f t="shared" si="39"/>
        <v>N</v>
      </c>
      <c r="R101" s="3" t="str">
        <f t="shared" si="40"/>
        <v>N</v>
      </c>
      <c r="S101" s="3" t="str">
        <f t="shared" si="41"/>
        <v>N</v>
      </c>
      <c r="T101" s="3" t="str">
        <f t="shared" si="42"/>
        <v>N</v>
      </c>
      <c r="U101" s="3" t="str">
        <f t="shared" si="43"/>
        <v>N</v>
      </c>
      <c r="V101" s="3" t="str">
        <f t="shared" si="44"/>
        <v>N</v>
      </c>
      <c r="W101" s="3" t="str">
        <f t="shared" si="45"/>
        <v>N</v>
      </c>
      <c r="X101" s="3" t="str">
        <f t="shared" si="46"/>
        <v>N</v>
      </c>
      <c r="Y101" s="3" t="str">
        <f t="shared" si="47"/>
        <v>N</v>
      </c>
      <c r="Z101" s="3" t="str">
        <f t="shared" si="48"/>
        <v>N</v>
      </c>
      <c r="AA101" s="3" t="str">
        <f t="shared" si="49"/>
        <v>N</v>
      </c>
      <c r="AB101" s="3" t="str">
        <f t="shared" si="50"/>
        <v>N</v>
      </c>
      <c r="AC101" s="3" t="str">
        <f t="shared" si="51"/>
        <v>N</v>
      </c>
      <c r="AD101" s="3" t="str">
        <f t="shared" si="52"/>
        <v>N</v>
      </c>
      <c r="AE101" s="3" t="str">
        <f t="shared" si="53"/>
        <v>N</v>
      </c>
      <c r="AF101" s="38">
        <v>41794</v>
      </c>
    </row>
    <row r="102" spans="1:32" ht="114.75" x14ac:dyDescent="0.25">
      <c r="A102" s="6" t="s">
        <v>214</v>
      </c>
      <c r="B102" s="6" t="s">
        <v>1748</v>
      </c>
      <c r="C102" s="6" t="s">
        <v>149</v>
      </c>
      <c r="D102" s="3" t="str">
        <f t="shared" si="27"/>
        <v>N</v>
      </c>
      <c r="E102" s="3"/>
      <c r="F102" s="3" t="str">
        <f t="shared" si="28"/>
        <v>N</v>
      </c>
      <c r="G102" s="3" t="str">
        <f t="shared" si="29"/>
        <v>N</v>
      </c>
      <c r="H102" s="3" t="str">
        <f t="shared" si="30"/>
        <v>N</v>
      </c>
      <c r="I102" s="3" t="str">
        <f t="shared" si="31"/>
        <v>N</v>
      </c>
      <c r="J102" s="3" t="str">
        <f t="shared" si="32"/>
        <v>N</v>
      </c>
      <c r="K102" s="3" t="str">
        <f t="shared" si="33"/>
        <v>N</v>
      </c>
      <c r="L102" s="3" t="str">
        <f t="shared" si="34"/>
        <v>Y</v>
      </c>
      <c r="M102" s="3" t="str">
        <f t="shared" si="35"/>
        <v>N</v>
      </c>
      <c r="N102" s="3" t="str">
        <f t="shared" si="36"/>
        <v>N</v>
      </c>
      <c r="O102" s="3" t="str">
        <f t="shared" si="37"/>
        <v>N</v>
      </c>
      <c r="P102" s="3" t="str">
        <f t="shared" si="38"/>
        <v>N</v>
      </c>
      <c r="Q102" s="3" t="str">
        <f t="shared" si="39"/>
        <v>N</v>
      </c>
      <c r="R102" s="3" t="str">
        <f t="shared" si="40"/>
        <v>N</v>
      </c>
      <c r="S102" s="3" t="str">
        <f t="shared" si="41"/>
        <v>N</v>
      </c>
      <c r="T102" s="3" t="str">
        <f t="shared" si="42"/>
        <v>N</v>
      </c>
      <c r="U102" s="3" t="str">
        <f t="shared" si="43"/>
        <v>N</v>
      </c>
      <c r="V102" s="3" t="str">
        <f t="shared" si="44"/>
        <v>N</v>
      </c>
      <c r="W102" s="3" t="str">
        <f t="shared" si="45"/>
        <v>N</v>
      </c>
      <c r="X102" s="3" t="str">
        <f t="shared" si="46"/>
        <v>N</v>
      </c>
      <c r="Y102" s="3" t="str">
        <f t="shared" si="47"/>
        <v>N</v>
      </c>
      <c r="Z102" s="3" t="str">
        <f t="shared" si="48"/>
        <v>N</v>
      </c>
      <c r="AA102" s="3" t="str">
        <f t="shared" si="49"/>
        <v>N</v>
      </c>
      <c r="AB102" s="3" t="str">
        <f t="shared" si="50"/>
        <v>N</v>
      </c>
      <c r="AC102" s="3" t="str">
        <f t="shared" si="51"/>
        <v>N</v>
      </c>
      <c r="AD102" s="3" t="str">
        <f t="shared" si="52"/>
        <v>N</v>
      </c>
      <c r="AE102" s="3" t="str">
        <f t="shared" si="53"/>
        <v>N</v>
      </c>
      <c r="AF102" s="38">
        <v>41794</v>
      </c>
    </row>
    <row r="103" spans="1:32" ht="51" x14ac:dyDescent="0.25">
      <c r="A103" s="6" t="s">
        <v>243</v>
      </c>
      <c r="B103" s="6" t="s">
        <v>1592</v>
      </c>
      <c r="C103" s="6" t="s">
        <v>86</v>
      </c>
      <c r="D103" s="3" t="str">
        <f t="shared" si="27"/>
        <v>N</v>
      </c>
      <c r="E103" s="3"/>
      <c r="F103" s="3" t="str">
        <f t="shared" si="28"/>
        <v>N</v>
      </c>
      <c r="G103" s="3" t="str">
        <f t="shared" si="29"/>
        <v>N</v>
      </c>
      <c r="H103" s="3" t="str">
        <f t="shared" si="30"/>
        <v>N</v>
      </c>
      <c r="I103" s="3" t="str">
        <f t="shared" si="31"/>
        <v>N</v>
      </c>
      <c r="J103" s="3" t="str">
        <f t="shared" si="32"/>
        <v>N</v>
      </c>
      <c r="K103" s="3" t="str">
        <f t="shared" si="33"/>
        <v>N</v>
      </c>
      <c r="L103" s="3" t="str">
        <f t="shared" si="34"/>
        <v>N</v>
      </c>
      <c r="M103" s="3" t="str">
        <f t="shared" si="35"/>
        <v>N</v>
      </c>
      <c r="N103" s="3" t="str">
        <f t="shared" si="36"/>
        <v>N</v>
      </c>
      <c r="O103" s="3" t="str">
        <f t="shared" si="37"/>
        <v>N</v>
      </c>
      <c r="P103" s="3" t="str">
        <f t="shared" si="38"/>
        <v>N</v>
      </c>
      <c r="Q103" s="3" t="str">
        <f t="shared" si="39"/>
        <v>N</v>
      </c>
      <c r="R103" s="3" t="str">
        <f t="shared" si="40"/>
        <v>Y</v>
      </c>
      <c r="S103" s="3" t="str">
        <f t="shared" si="41"/>
        <v>N</v>
      </c>
      <c r="T103" s="3" t="str">
        <f t="shared" si="42"/>
        <v>N</v>
      </c>
      <c r="U103" s="3" t="str">
        <f t="shared" si="43"/>
        <v>N</v>
      </c>
      <c r="V103" s="3" t="str">
        <f t="shared" si="44"/>
        <v>N</v>
      </c>
      <c r="W103" s="3" t="str">
        <f t="shared" si="45"/>
        <v>N</v>
      </c>
      <c r="X103" s="3" t="str">
        <f t="shared" si="46"/>
        <v>N</v>
      </c>
      <c r="Y103" s="3" t="str">
        <f t="shared" si="47"/>
        <v>N</v>
      </c>
      <c r="Z103" s="3" t="str">
        <f t="shared" si="48"/>
        <v>N</v>
      </c>
      <c r="AA103" s="3" t="str">
        <f t="shared" si="49"/>
        <v>N</v>
      </c>
      <c r="AB103" s="3" t="str">
        <f t="shared" si="50"/>
        <v>N</v>
      </c>
      <c r="AC103" s="3" t="str">
        <f t="shared" si="51"/>
        <v>N</v>
      </c>
      <c r="AD103" s="3" t="str">
        <f t="shared" si="52"/>
        <v>N</v>
      </c>
      <c r="AE103" s="3" t="str">
        <f t="shared" si="53"/>
        <v>N</v>
      </c>
      <c r="AF103" s="38">
        <v>41794</v>
      </c>
    </row>
    <row r="104" spans="1:32" ht="38.25" x14ac:dyDescent="0.25">
      <c r="A104" s="6" t="s">
        <v>1489</v>
      </c>
      <c r="B104" s="6" t="s">
        <v>1749</v>
      </c>
      <c r="C104" s="6" t="s">
        <v>149</v>
      </c>
      <c r="D104" s="3" t="str">
        <f t="shared" si="27"/>
        <v>N</v>
      </c>
      <c r="E104" s="3"/>
      <c r="F104" s="3" t="str">
        <f t="shared" si="28"/>
        <v>N</v>
      </c>
      <c r="G104" s="3" t="str">
        <f t="shared" si="29"/>
        <v>N</v>
      </c>
      <c r="H104" s="3" t="str">
        <f t="shared" si="30"/>
        <v>N</v>
      </c>
      <c r="I104" s="3" t="str">
        <f t="shared" si="31"/>
        <v>N</v>
      </c>
      <c r="J104" s="3" t="str">
        <f t="shared" si="32"/>
        <v>N</v>
      </c>
      <c r="K104" s="3" t="str">
        <f t="shared" si="33"/>
        <v>N</v>
      </c>
      <c r="L104" s="3" t="str">
        <f t="shared" si="34"/>
        <v>N</v>
      </c>
      <c r="M104" s="3" t="str">
        <f t="shared" si="35"/>
        <v>N</v>
      </c>
      <c r="N104" s="3" t="str">
        <f t="shared" si="36"/>
        <v>N</v>
      </c>
      <c r="O104" s="3" t="str">
        <f t="shared" si="37"/>
        <v>N</v>
      </c>
      <c r="P104" s="3" t="str">
        <f t="shared" si="38"/>
        <v>N</v>
      </c>
      <c r="Q104" s="3" t="str">
        <f t="shared" si="39"/>
        <v>N</v>
      </c>
      <c r="R104" s="3" t="str">
        <f t="shared" si="40"/>
        <v>N</v>
      </c>
      <c r="S104" s="3" t="str">
        <f t="shared" si="41"/>
        <v>Y</v>
      </c>
      <c r="T104" s="3" t="str">
        <f t="shared" si="42"/>
        <v>N</v>
      </c>
      <c r="U104" s="3" t="str">
        <f t="shared" si="43"/>
        <v>N</v>
      </c>
      <c r="V104" s="3" t="str">
        <f t="shared" si="44"/>
        <v>N</v>
      </c>
      <c r="W104" s="3" t="str">
        <f t="shared" si="45"/>
        <v>N</v>
      </c>
      <c r="X104" s="3" t="str">
        <f t="shared" si="46"/>
        <v>N</v>
      </c>
      <c r="Y104" s="3" t="str">
        <f t="shared" si="47"/>
        <v>N</v>
      </c>
      <c r="Z104" s="3" t="str">
        <f t="shared" si="48"/>
        <v>N</v>
      </c>
      <c r="AA104" s="3" t="str">
        <f t="shared" si="49"/>
        <v>N</v>
      </c>
      <c r="AB104" s="3" t="str">
        <f t="shared" si="50"/>
        <v>N</v>
      </c>
      <c r="AC104" s="3" t="str">
        <f t="shared" si="51"/>
        <v>N</v>
      </c>
      <c r="AD104" s="3" t="str">
        <f t="shared" si="52"/>
        <v>N</v>
      </c>
      <c r="AE104" s="3" t="str">
        <f t="shared" si="53"/>
        <v>N</v>
      </c>
      <c r="AF104" s="38"/>
    </row>
    <row r="105" spans="1:32" ht="25.5" x14ac:dyDescent="0.25">
      <c r="A105" s="6" t="s">
        <v>219</v>
      </c>
      <c r="B105" s="6" t="s">
        <v>1750</v>
      </c>
      <c r="C105" s="6" t="s">
        <v>76</v>
      </c>
      <c r="D105" s="3" t="str">
        <f t="shared" si="27"/>
        <v>N</v>
      </c>
      <c r="E105" s="3"/>
      <c r="F105" s="3" t="str">
        <f t="shared" si="28"/>
        <v>N</v>
      </c>
      <c r="G105" s="3" t="str">
        <f t="shared" si="29"/>
        <v>N</v>
      </c>
      <c r="H105" s="3" t="str">
        <f t="shared" si="30"/>
        <v>N</v>
      </c>
      <c r="I105" s="3" t="str">
        <f t="shared" si="31"/>
        <v>N</v>
      </c>
      <c r="J105" s="3" t="str">
        <f t="shared" si="32"/>
        <v>N</v>
      </c>
      <c r="K105" s="3" t="str">
        <f t="shared" si="33"/>
        <v>N</v>
      </c>
      <c r="L105" s="3" t="str">
        <f t="shared" si="34"/>
        <v>Y</v>
      </c>
      <c r="M105" s="3" t="str">
        <f t="shared" si="35"/>
        <v>N</v>
      </c>
      <c r="N105" s="3" t="str">
        <f t="shared" si="36"/>
        <v>N</v>
      </c>
      <c r="O105" s="3" t="str">
        <f t="shared" si="37"/>
        <v>N</v>
      </c>
      <c r="P105" s="3" t="str">
        <f t="shared" si="38"/>
        <v>N</v>
      </c>
      <c r="Q105" s="3" t="str">
        <f t="shared" si="39"/>
        <v>N</v>
      </c>
      <c r="R105" s="3" t="str">
        <f t="shared" si="40"/>
        <v>N</v>
      </c>
      <c r="S105" s="3" t="str">
        <f t="shared" si="41"/>
        <v>N</v>
      </c>
      <c r="T105" s="3" t="str">
        <f t="shared" si="42"/>
        <v>N</v>
      </c>
      <c r="U105" s="3" t="str">
        <f t="shared" si="43"/>
        <v>N</v>
      </c>
      <c r="V105" s="3" t="str">
        <f t="shared" si="44"/>
        <v>N</v>
      </c>
      <c r="W105" s="3" t="str">
        <f t="shared" si="45"/>
        <v>N</v>
      </c>
      <c r="X105" s="3" t="str">
        <f t="shared" si="46"/>
        <v>N</v>
      </c>
      <c r="Y105" s="3" t="str">
        <f t="shared" si="47"/>
        <v>N</v>
      </c>
      <c r="Z105" s="3" t="str">
        <f t="shared" si="48"/>
        <v>N</v>
      </c>
      <c r="AA105" s="3" t="str">
        <f t="shared" si="49"/>
        <v>N</v>
      </c>
      <c r="AB105" s="3" t="str">
        <f t="shared" si="50"/>
        <v>N</v>
      </c>
      <c r="AC105" s="3" t="str">
        <f t="shared" si="51"/>
        <v>N</v>
      </c>
      <c r="AD105" s="3" t="str">
        <f t="shared" si="52"/>
        <v>N</v>
      </c>
      <c r="AE105" s="3" t="str">
        <f t="shared" si="53"/>
        <v>N</v>
      </c>
      <c r="AF105" s="38">
        <v>41794</v>
      </c>
    </row>
    <row r="106" spans="1:32" ht="38.25" x14ac:dyDescent="0.25">
      <c r="A106" s="6" t="s">
        <v>204</v>
      </c>
      <c r="B106" s="6" t="s">
        <v>1762</v>
      </c>
      <c r="C106" s="6" t="s">
        <v>85</v>
      </c>
      <c r="D106" s="3" t="str">
        <f t="shared" si="27"/>
        <v>N</v>
      </c>
      <c r="E106" s="3"/>
      <c r="F106" s="3" t="str">
        <f t="shared" si="28"/>
        <v>N</v>
      </c>
      <c r="G106" s="3" t="str">
        <f t="shared" si="29"/>
        <v>N</v>
      </c>
      <c r="H106" s="3" t="str">
        <f t="shared" si="30"/>
        <v>Y</v>
      </c>
      <c r="I106" s="3" t="str">
        <f t="shared" si="31"/>
        <v>N</v>
      </c>
      <c r="J106" s="3" t="str">
        <f t="shared" si="32"/>
        <v>Y</v>
      </c>
      <c r="K106" s="3" t="str">
        <f t="shared" si="33"/>
        <v>N</v>
      </c>
      <c r="L106" s="3" t="str">
        <f t="shared" si="34"/>
        <v>N</v>
      </c>
      <c r="M106" s="3" t="str">
        <f t="shared" si="35"/>
        <v>Y</v>
      </c>
      <c r="N106" s="3" t="str">
        <f t="shared" si="36"/>
        <v>Y</v>
      </c>
      <c r="O106" s="3" t="str">
        <f t="shared" si="37"/>
        <v>N</v>
      </c>
      <c r="P106" s="3" t="str">
        <f t="shared" si="38"/>
        <v>N</v>
      </c>
      <c r="Q106" s="3" t="str">
        <f t="shared" si="39"/>
        <v>N</v>
      </c>
      <c r="R106" s="3" t="str">
        <f t="shared" si="40"/>
        <v>N</v>
      </c>
      <c r="S106" s="3" t="str">
        <f t="shared" si="41"/>
        <v>N</v>
      </c>
      <c r="T106" s="3" t="str">
        <f t="shared" si="42"/>
        <v>N</v>
      </c>
      <c r="U106" s="3" t="str">
        <f t="shared" si="43"/>
        <v>N</v>
      </c>
      <c r="V106" s="3" t="str">
        <f t="shared" si="44"/>
        <v>N</v>
      </c>
      <c r="W106" s="3" t="str">
        <f t="shared" si="45"/>
        <v>N</v>
      </c>
      <c r="X106" s="3" t="str">
        <f t="shared" si="46"/>
        <v>N</v>
      </c>
      <c r="Y106" s="3" t="str">
        <f t="shared" si="47"/>
        <v>N</v>
      </c>
      <c r="Z106" s="3" t="str">
        <f t="shared" si="48"/>
        <v>N</v>
      </c>
      <c r="AA106" s="3" t="str">
        <f t="shared" si="49"/>
        <v>N</v>
      </c>
      <c r="AB106" s="3" t="str">
        <f t="shared" si="50"/>
        <v>N</v>
      </c>
      <c r="AC106" s="3" t="str">
        <f t="shared" si="51"/>
        <v>N</v>
      </c>
      <c r="AD106" s="3" t="str">
        <f t="shared" si="52"/>
        <v>N</v>
      </c>
      <c r="AE106" s="3" t="str">
        <f t="shared" si="53"/>
        <v>N</v>
      </c>
      <c r="AF106" s="38">
        <v>41794</v>
      </c>
    </row>
    <row r="107" spans="1:32" ht="25.5" x14ac:dyDescent="0.25">
      <c r="A107" s="6" t="s">
        <v>234</v>
      </c>
      <c r="B107" s="6" t="s">
        <v>1761</v>
      </c>
      <c r="C107" s="6" t="s">
        <v>105</v>
      </c>
      <c r="D107" s="3" t="str">
        <f t="shared" si="27"/>
        <v>N</v>
      </c>
      <c r="E107" s="3"/>
      <c r="F107" s="3" t="str">
        <f t="shared" si="28"/>
        <v>N</v>
      </c>
      <c r="G107" s="3" t="str">
        <f t="shared" si="29"/>
        <v>N</v>
      </c>
      <c r="H107" s="3" t="str">
        <f t="shared" si="30"/>
        <v>N</v>
      </c>
      <c r="I107" s="3" t="str">
        <f t="shared" si="31"/>
        <v>N</v>
      </c>
      <c r="J107" s="3" t="str">
        <f t="shared" si="32"/>
        <v>N</v>
      </c>
      <c r="K107" s="3" t="str">
        <f t="shared" si="33"/>
        <v>N</v>
      </c>
      <c r="L107" s="3" t="str">
        <f t="shared" si="34"/>
        <v>N</v>
      </c>
      <c r="M107" s="3" t="str">
        <f t="shared" si="35"/>
        <v>Y</v>
      </c>
      <c r="N107" s="3" t="str">
        <f t="shared" si="36"/>
        <v>Y</v>
      </c>
      <c r="O107" s="3" t="str">
        <f t="shared" si="37"/>
        <v>N</v>
      </c>
      <c r="P107" s="3" t="str">
        <f t="shared" si="38"/>
        <v>N</v>
      </c>
      <c r="Q107" s="3" t="str">
        <f t="shared" si="39"/>
        <v>N</v>
      </c>
      <c r="R107" s="3" t="str">
        <f t="shared" si="40"/>
        <v>N</v>
      </c>
      <c r="S107" s="3" t="str">
        <f t="shared" si="41"/>
        <v>N</v>
      </c>
      <c r="T107" s="3" t="str">
        <f t="shared" si="42"/>
        <v>N</v>
      </c>
      <c r="U107" s="3" t="str">
        <f t="shared" si="43"/>
        <v>N</v>
      </c>
      <c r="V107" s="3" t="str">
        <f t="shared" si="44"/>
        <v>N</v>
      </c>
      <c r="W107" s="3" t="str">
        <f t="shared" si="45"/>
        <v>N</v>
      </c>
      <c r="X107" s="3" t="str">
        <f t="shared" si="46"/>
        <v>N</v>
      </c>
      <c r="Y107" s="3" t="str">
        <f t="shared" si="47"/>
        <v>N</v>
      </c>
      <c r="Z107" s="3" t="str">
        <f t="shared" si="48"/>
        <v>N</v>
      </c>
      <c r="AA107" s="3" t="str">
        <f t="shared" si="49"/>
        <v>N</v>
      </c>
      <c r="AB107" s="3" t="str">
        <f t="shared" si="50"/>
        <v>N</v>
      </c>
      <c r="AC107" s="3" t="str">
        <f t="shared" si="51"/>
        <v>N</v>
      </c>
      <c r="AD107" s="3" t="str">
        <f t="shared" si="52"/>
        <v>N</v>
      </c>
      <c r="AE107" s="3" t="str">
        <f t="shared" si="53"/>
        <v>N</v>
      </c>
      <c r="AF107" s="38">
        <v>41794</v>
      </c>
    </row>
    <row r="108" spans="1:32" ht="38.25" x14ac:dyDescent="0.25">
      <c r="A108" s="6" t="s">
        <v>1476</v>
      </c>
      <c r="B108" s="6" t="s">
        <v>1760</v>
      </c>
      <c r="C108" s="6" t="s">
        <v>85</v>
      </c>
      <c r="D108" s="3" t="str">
        <f t="shared" si="27"/>
        <v>Y</v>
      </c>
      <c r="E108" s="3"/>
      <c r="F108" s="3" t="str">
        <f t="shared" si="28"/>
        <v>N</v>
      </c>
      <c r="G108" s="3" t="str">
        <f t="shared" si="29"/>
        <v>N</v>
      </c>
      <c r="H108" s="3" t="str">
        <f t="shared" si="30"/>
        <v>N</v>
      </c>
      <c r="I108" s="3" t="str">
        <f t="shared" si="31"/>
        <v>N</v>
      </c>
      <c r="J108" s="3" t="str">
        <f t="shared" si="32"/>
        <v>N</v>
      </c>
      <c r="K108" s="3" t="str">
        <f t="shared" si="33"/>
        <v>N</v>
      </c>
      <c r="L108" s="3" t="str">
        <f t="shared" si="34"/>
        <v>N</v>
      </c>
      <c r="M108" s="3" t="str">
        <f t="shared" si="35"/>
        <v>N</v>
      </c>
      <c r="N108" s="3" t="str">
        <f t="shared" si="36"/>
        <v>N</v>
      </c>
      <c r="O108" s="3" t="str">
        <f t="shared" si="37"/>
        <v>N</v>
      </c>
      <c r="P108" s="3" t="str">
        <f t="shared" si="38"/>
        <v>N</v>
      </c>
      <c r="Q108" s="3" t="str">
        <f t="shared" si="39"/>
        <v>N</v>
      </c>
      <c r="R108" s="3" t="str">
        <f t="shared" si="40"/>
        <v>N</v>
      </c>
      <c r="S108" s="3" t="str">
        <f t="shared" si="41"/>
        <v>N</v>
      </c>
      <c r="T108" s="3" t="str">
        <f t="shared" si="42"/>
        <v>N</v>
      </c>
      <c r="U108" s="3" t="str">
        <f t="shared" si="43"/>
        <v>N</v>
      </c>
      <c r="V108" s="3" t="str">
        <f t="shared" si="44"/>
        <v>N</v>
      </c>
      <c r="W108" s="3" t="str">
        <f t="shared" si="45"/>
        <v>N</v>
      </c>
      <c r="X108" s="3" t="str">
        <f t="shared" si="46"/>
        <v>N</v>
      </c>
      <c r="Y108" s="3" t="str">
        <f t="shared" si="47"/>
        <v>N</v>
      </c>
      <c r="Z108" s="3" t="str">
        <f t="shared" si="48"/>
        <v>N</v>
      </c>
      <c r="AA108" s="3" t="str">
        <f t="shared" si="49"/>
        <v>N</v>
      </c>
      <c r="AB108" s="3" t="str">
        <f t="shared" si="50"/>
        <v>N</v>
      </c>
      <c r="AC108" s="3" t="str">
        <f t="shared" si="51"/>
        <v>N</v>
      </c>
      <c r="AD108" s="3" t="str">
        <f t="shared" si="52"/>
        <v>N</v>
      </c>
      <c r="AE108" s="3" t="str">
        <f t="shared" si="53"/>
        <v>N</v>
      </c>
      <c r="AF108" s="38">
        <v>41794</v>
      </c>
    </row>
    <row r="109" spans="1:32" ht="38.25" x14ac:dyDescent="0.25">
      <c r="A109" s="6" t="s">
        <v>1978</v>
      </c>
      <c r="B109" s="6" t="s">
        <v>1980</v>
      </c>
      <c r="C109" s="6" t="s">
        <v>76</v>
      </c>
      <c r="D109" s="3" t="str">
        <f t="shared" si="27"/>
        <v>N</v>
      </c>
      <c r="E109" s="3"/>
      <c r="F109" s="3" t="str">
        <f t="shared" si="28"/>
        <v>N</v>
      </c>
      <c r="G109" s="3" t="str">
        <f t="shared" si="29"/>
        <v>N</v>
      </c>
      <c r="H109" s="3" t="str">
        <f t="shared" si="30"/>
        <v>N</v>
      </c>
      <c r="I109" s="3" t="str">
        <f t="shared" si="31"/>
        <v>N</v>
      </c>
      <c r="J109" s="3" t="str">
        <f t="shared" si="32"/>
        <v>N</v>
      </c>
      <c r="K109" s="3" t="str">
        <f t="shared" si="33"/>
        <v>N</v>
      </c>
      <c r="L109" s="3" t="str">
        <f t="shared" si="34"/>
        <v>N</v>
      </c>
      <c r="M109" s="3" t="str">
        <f t="shared" si="35"/>
        <v>N</v>
      </c>
      <c r="N109" s="3" t="str">
        <f t="shared" si="36"/>
        <v>N</v>
      </c>
      <c r="O109" s="3" t="str">
        <f t="shared" si="37"/>
        <v>N</v>
      </c>
      <c r="P109" s="3" t="str">
        <f t="shared" si="38"/>
        <v>N</v>
      </c>
      <c r="Q109" s="3" t="str">
        <f t="shared" si="39"/>
        <v>N</v>
      </c>
      <c r="R109" s="3" t="str">
        <f t="shared" si="40"/>
        <v>N</v>
      </c>
      <c r="S109" s="3" t="str">
        <f t="shared" si="41"/>
        <v>N</v>
      </c>
      <c r="T109" s="3" t="str">
        <f t="shared" si="42"/>
        <v>N</v>
      </c>
      <c r="U109" s="3" t="str">
        <f t="shared" si="43"/>
        <v>N</v>
      </c>
      <c r="V109" s="3" t="str">
        <f t="shared" si="44"/>
        <v>N</v>
      </c>
      <c r="W109" s="3" t="str">
        <f t="shared" si="45"/>
        <v>Y</v>
      </c>
      <c r="X109" s="3" t="str">
        <f t="shared" si="46"/>
        <v>N</v>
      </c>
      <c r="Y109" s="3" t="str">
        <f t="shared" si="47"/>
        <v>N</v>
      </c>
      <c r="Z109" s="3" t="str">
        <f t="shared" si="48"/>
        <v>N</v>
      </c>
      <c r="AA109" s="3" t="str">
        <f t="shared" si="49"/>
        <v>N</v>
      </c>
      <c r="AB109" s="3" t="str">
        <f t="shared" si="50"/>
        <v>N</v>
      </c>
      <c r="AC109" s="3" t="str">
        <f t="shared" si="51"/>
        <v>N</v>
      </c>
      <c r="AD109" s="3" t="str">
        <f t="shared" si="52"/>
        <v>N</v>
      </c>
      <c r="AE109" s="3" t="str">
        <f t="shared" si="53"/>
        <v>N</v>
      </c>
      <c r="AF109" s="38">
        <v>41795</v>
      </c>
    </row>
    <row r="110" spans="1:32" ht="38.25" x14ac:dyDescent="0.25">
      <c r="A110" s="6" t="s">
        <v>272</v>
      </c>
      <c r="B110" s="6" t="s">
        <v>1759</v>
      </c>
      <c r="C110" s="6" t="s">
        <v>85</v>
      </c>
      <c r="D110" s="3" t="str">
        <f t="shared" si="27"/>
        <v>N</v>
      </c>
      <c r="E110" s="3"/>
      <c r="F110" s="3" t="str">
        <f t="shared" si="28"/>
        <v>N</v>
      </c>
      <c r="G110" s="3" t="str">
        <f t="shared" si="29"/>
        <v>N</v>
      </c>
      <c r="H110" s="3" t="str">
        <f t="shared" si="30"/>
        <v>N</v>
      </c>
      <c r="I110" s="3" t="str">
        <f t="shared" si="31"/>
        <v>N</v>
      </c>
      <c r="J110" s="3" t="str">
        <f t="shared" si="32"/>
        <v>N</v>
      </c>
      <c r="K110" s="3" t="str">
        <f t="shared" si="33"/>
        <v>N</v>
      </c>
      <c r="L110" s="3" t="str">
        <f t="shared" si="34"/>
        <v>N</v>
      </c>
      <c r="M110" s="3" t="str">
        <f t="shared" si="35"/>
        <v>N</v>
      </c>
      <c r="N110" s="3" t="str">
        <f t="shared" si="36"/>
        <v>N</v>
      </c>
      <c r="O110" s="3" t="str">
        <f t="shared" si="37"/>
        <v>N</v>
      </c>
      <c r="P110" s="3" t="str">
        <f t="shared" si="38"/>
        <v>N</v>
      </c>
      <c r="Q110" s="3" t="str">
        <f t="shared" si="39"/>
        <v>N</v>
      </c>
      <c r="R110" s="3" t="str">
        <f t="shared" si="40"/>
        <v>N</v>
      </c>
      <c r="S110" s="3" t="str">
        <f t="shared" si="41"/>
        <v>N</v>
      </c>
      <c r="T110" s="3" t="str">
        <f t="shared" si="42"/>
        <v>N</v>
      </c>
      <c r="U110" s="3" t="str">
        <f t="shared" si="43"/>
        <v>N</v>
      </c>
      <c r="V110" s="3" t="str">
        <f t="shared" si="44"/>
        <v>N</v>
      </c>
      <c r="W110" s="3" t="str">
        <f t="shared" si="45"/>
        <v>Y</v>
      </c>
      <c r="X110" s="3" t="str">
        <f t="shared" si="46"/>
        <v>N</v>
      </c>
      <c r="Y110" s="3" t="str">
        <f t="shared" si="47"/>
        <v>N</v>
      </c>
      <c r="Z110" s="3" t="str">
        <f t="shared" si="48"/>
        <v>N</v>
      </c>
      <c r="AA110" s="3" t="str">
        <f t="shared" si="49"/>
        <v>N</v>
      </c>
      <c r="AB110" s="3" t="str">
        <f t="shared" si="50"/>
        <v>N</v>
      </c>
      <c r="AC110" s="3" t="str">
        <f t="shared" si="51"/>
        <v>N</v>
      </c>
      <c r="AD110" s="3" t="str">
        <f t="shared" si="52"/>
        <v>N</v>
      </c>
      <c r="AE110" s="3" t="str">
        <f t="shared" si="53"/>
        <v>N</v>
      </c>
      <c r="AF110" s="38">
        <v>41794</v>
      </c>
    </row>
    <row r="111" spans="1:32" ht="51" x14ac:dyDescent="0.25">
      <c r="A111" s="6" t="s">
        <v>175</v>
      </c>
      <c r="B111" s="6" t="s">
        <v>1758</v>
      </c>
      <c r="C111" s="6" t="s">
        <v>85</v>
      </c>
      <c r="D111" s="3" t="str">
        <f t="shared" si="27"/>
        <v>Y</v>
      </c>
      <c r="E111" s="3"/>
      <c r="F111" s="3" t="str">
        <f t="shared" si="28"/>
        <v>N</v>
      </c>
      <c r="G111" s="3" t="str">
        <f t="shared" si="29"/>
        <v>N</v>
      </c>
      <c r="H111" s="3" t="str">
        <f t="shared" si="30"/>
        <v>N</v>
      </c>
      <c r="I111" s="3" t="str">
        <f t="shared" si="31"/>
        <v>N</v>
      </c>
      <c r="J111" s="3" t="str">
        <f t="shared" si="32"/>
        <v>N</v>
      </c>
      <c r="K111" s="3" t="str">
        <f t="shared" si="33"/>
        <v>N</v>
      </c>
      <c r="L111" s="3" t="str">
        <f t="shared" si="34"/>
        <v>N</v>
      </c>
      <c r="M111" s="3" t="str">
        <f t="shared" si="35"/>
        <v>N</v>
      </c>
      <c r="N111" s="3" t="str">
        <f t="shared" si="36"/>
        <v>N</v>
      </c>
      <c r="O111" s="3" t="str">
        <f t="shared" si="37"/>
        <v>N</v>
      </c>
      <c r="P111" s="3" t="str">
        <f t="shared" si="38"/>
        <v>N</v>
      </c>
      <c r="Q111" s="3" t="str">
        <f t="shared" si="39"/>
        <v>N</v>
      </c>
      <c r="R111" s="3" t="str">
        <f t="shared" si="40"/>
        <v>N</v>
      </c>
      <c r="S111" s="3" t="str">
        <f t="shared" si="41"/>
        <v>N</v>
      </c>
      <c r="T111" s="3" t="str">
        <f t="shared" si="42"/>
        <v>N</v>
      </c>
      <c r="U111" s="3" t="str">
        <f t="shared" si="43"/>
        <v>N</v>
      </c>
      <c r="V111" s="3" t="str">
        <f t="shared" si="44"/>
        <v>N</v>
      </c>
      <c r="W111" s="3" t="str">
        <f t="shared" si="45"/>
        <v>N</v>
      </c>
      <c r="X111" s="3" t="str">
        <f t="shared" si="46"/>
        <v>N</v>
      </c>
      <c r="Y111" s="3" t="str">
        <f t="shared" si="47"/>
        <v>N</v>
      </c>
      <c r="Z111" s="3" t="str">
        <f t="shared" si="48"/>
        <v>N</v>
      </c>
      <c r="AA111" s="3" t="str">
        <f t="shared" si="49"/>
        <v>N</v>
      </c>
      <c r="AB111" s="3" t="str">
        <f t="shared" si="50"/>
        <v>N</v>
      </c>
      <c r="AC111" s="3" t="str">
        <f t="shared" si="51"/>
        <v>N</v>
      </c>
      <c r="AD111" s="3" t="str">
        <f t="shared" si="52"/>
        <v>N</v>
      </c>
      <c r="AE111" s="3" t="str">
        <f t="shared" si="53"/>
        <v>N</v>
      </c>
      <c r="AF111" s="38">
        <v>41794</v>
      </c>
    </row>
    <row r="112" spans="1:32" ht="102" x14ac:dyDescent="0.25">
      <c r="A112" s="6" t="s">
        <v>236</v>
      </c>
      <c r="B112" s="6" t="s">
        <v>1608</v>
      </c>
      <c r="C112" s="6" t="s">
        <v>86</v>
      </c>
      <c r="D112" s="3" t="str">
        <f t="shared" si="27"/>
        <v>N</v>
      </c>
      <c r="E112" s="3"/>
      <c r="F112" s="3" t="str">
        <f t="shared" si="28"/>
        <v>N</v>
      </c>
      <c r="G112" s="3" t="str">
        <f t="shared" si="29"/>
        <v>N</v>
      </c>
      <c r="H112" s="3" t="str">
        <f t="shared" si="30"/>
        <v>N</v>
      </c>
      <c r="I112" s="3" t="str">
        <f t="shared" si="31"/>
        <v>N</v>
      </c>
      <c r="J112" s="3" t="str">
        <f t="shared" si="32"/>
        <v>N</v>
      </c>
      <c r="K112" s="3" t="str">
        <f t="shared" si="33"/>
        <v>N</v>
      </c>
      <c r="L112" s="3" t="str">
        <f t="shared" si="34"/>
        <v>N</v>
      </c>
      <c r="M112" s="3" t="str">
        <f t="shared" si="35"/>
        <v>N</v>
      </c>
      <c r="N112" s="3" t="str">
        <f t="shared" si="36"/>
        <v>N</v>
      </c>
      <c r="O112" s="3" t="str">
        <f t="shared" si="37"/>
        <v>N</v>
      </c>
      <c r="P112" s="3" t="str">
        <f t="shared" si="38"/>
        <v>N</v>
      </c>
      <c r="Q112" s="3" t="str">
        <f t="shared" si="39"/>
        <v>N</v>
      </c>
      <c r="R112" s="3" t="str">
        <f t="shared" si="40"/>
        <v>Y</v>
      </c>
      <c r="S112" s="3" t="str">
        <f t="shared" si="41"/>
        <v>N</v>
      </c>
      <c r="T112" s="3" t="str">
        <f t="shared" si="42"/>
        <v>N</v>
      </c>
      <c r="U112" s="3" t="str">
        <f t="shared" si="43"/>
        <v>N</v>
      </c>
      <c r="V112" s="3" t="str">
        <f t="shared" si="44"/>
        <v>N</v>
      </c>
      <c r="W112" s="3" t="str">
        <f t="shared" si="45"/>
        <v>N</v>
      </c>
      <c r="X112" s="3" t="str">
        <f t="shared" si="46"/>
        <v>N</v>
      </c>
      <c r="Y112" s="3" t="str">
        <f t="shared" si="47"/>
        <v>N</v>
      </c>
      <c r="Z112" s="3" t="str">
        <f t="shared" si="48"/>
        <v>N</v>
      </c>
      <c r="AA112" s="3" t="str">
        <f t="shared" si="49"/>
        <v>N</v>
      </c>
      <c r="AB112" s="3" t="str">
        <f t="shared" si="50"/>
        <v>N</v>
      </c>
      <c r="AC112" s="3" t="str">
        <f t="shared" si="51"/>
        <v>N</v>
      </c>
      <c r="AD112" s="3" t="str">
        <f t="shared" si="52"/>
        <v>N</v>
      </c>
      <c r="AE112" s="3" t="str">
        <f t="shared" si="53"/>
        <v>N</v>
      </c>
      <c r="AF112" s="38">
        <v>41794</v>
      </c>
    </row>
    <row r="113" spans="1:32" ht="76.5" x14ac:dyDescent="0.25">
      <c r="A113" s="6" t="s">
        <v>187</v>
      </c>
      <c r="B113" s="6" t="s">
        <v>1609</v>
      </c>
      <c r="C113" s="6" t="s">
        <v>85</v>
      </c>
      <c r="D113" s="3" t="str">
        <f t="shared" si="27"/>
        <v>Y</v>
      </c>
      <c r="E113" s="3"/>
      <c r="F113" s="3" t="str">
        <f t="shared" si="28"/>
        <v>N</v>
      </c>
      <c r="G113" s="3" t="str">
        <f t="shared" si="29"/>
        <v>N</v>
      </c>
      <c r="H113" s="3" t="str">
        <f t="shared" si="30"/>
        <v>N</v>
      </c>
      <c r="I113" s="3" t="str">
        <f t="shared" si="31"/>
        <v>N</v>
      </c>
      <c r="J113" s="3" t="str">
        <f t="shared" si="32"/>
        <v>N</v>
      </c>
      <c r="K113" s="3" t="str">
        <f t="shared" si="33"/>
        <v>N</v>
      </c>
      <c r="L113" s="3" t="str">
        <f t="shared" si="34"/>
        <v>N</v>
      </c>
      <c r="M113" s="3" t="str">
        <f t="shared" si="35"/>
        <v>N</v>
      </c>
      <c r="N113" s="3" t="str">
        <f t="shared" si="36"/>
        <v>N</v>
      </c>
      <c r="O113" s="3" t="str">
        <f t="shared" si="37"/>
        <v>N</v>
      </c>
      <c r="P113" s="3" t="str">
        <f t="shared" si="38"/>
        <v>N</v>
      </c>
      <c r="Q113" s="3" t="str">
        <f t="shared" si="39"/>
        <v>N</v>
      </c>
      <c r="R113" s="3" t="str">
        <f t="shared" si="40"/>
        <v>N</v>
      </c>
      <c r="S113" s="3" t="str">
        <f t="shared" si="41"/>
        <v>N</v>
      </c>
      <c r="T113" s="3" t="str">
        <f t="shared" si="42"/>
        <v>N</v>
      </c>
      <c r="U113" s="3" t="str">
        <f t="shared" si="43"/>
        <v>N</v>
      </c>
      <c r="V113" s="3" t="str">
        <f t="shared" si="44"/>
        <v>N</v>
      </c>
      <c r="W113" s="3" t="str">
        <f t="shared" si="45"/>
        <v>N</v>
      </c>
      <c r="X113" s="3" t="str">
        <f t="shared" si="46"/>
        <v>N</v>
      </c>
      <c r="Y113" s="3" t="str">
        <f t="shared" si="47"/>
        <v>N</v>
      </c>
      <c r="Z113" s="3" t="str">
        <f t="shared" si="48"/>
        <v>N</v>
      </c>
      <c r="AA113" s="3" t="str">
        <f t="shared" si="49"/>
        <v>N</v>
      </c>
      <c r="AB113" s="3" t="str">
        <f t="shared" si="50"/>
        <v>N</v>
      </c>
      <c r="AC113" s="3" t="str">
        <f t="shared" si="51"/>
        <v>N</v>
      </c>
      <c r="AD113" s="3" t="str">
        <f t="shared" si="52"/>
        <v>N</v>
      </c>
      <c r="AE113" s="3" t="str">
        <f t="shared" si="53"/>
        <v>N</v>
      </c>
      <c r="AF113" s="38">
        <v>41794</v>
      </c>
    </row>
    <row r="114" spans="1:32" ht="38.25" x14ac:dyDescent="0.25">
      <c r="A114" s="6" t="s">
        <v>1474</v>
      </c>
      <c r="B114" s="6" t="s">
        <v>1756</v>
      </c>
      <c r="C114" s="6" t="s">
        <v>84</v>
      </c>
      <c r="D114" s="3" t="str">
        <f t="shared" si="27"/>
        <v>N</v>
      </c>
      <c r="E114" s="3"/>
      <c r="F114" s="3" t="str">
        <f t="shared" si="28"/>
        <v>N</v>
      </c>
      <c r="G114" s="3" t="str">
        <f t="shared" si="29"/>
        <v>Y</v>
      </c>
      <c r="H114" s="3" t="str">
        <f t="shared" si="30"/>
        <v>N</v>
      </c>
      <c r="I114" s="3" t="str">
        <f t="shared" si="31"/>
        <v>N</v>
      </c>
      <c r="J114" s="3" t="str">
        <f t="shared" si="32"/>
        <v>N</v>
      </c>
      <c r="K114" s="3" t="str">
        <f t="shared" si="33"/>
        <v>N</v>
      </c>
      <c r="L114" s="3" t="str">
        <f t="shared" si="34"/>
        <v>N</v>
      </c>
      <c r="M114" s="3" t="str">
        <f t="shared" si="35"/>
        <v>N</v>
      </c>
      <c r="N114" s="3" t="str">
        <f t="shared" si="36"/>
        <v>N</v>
      </c>
      <c r="O114" s="3" t="str">
        <f t="shared" si="37"/>
        <v>N</v>
      </c>
      <c r="P114" s="3" t="str">
        <f t="shared" si="38"/>
        <v>N</v>
      </c>
      <c r="Q114" s="3" t="str">
        <f t="shared" si="39"/>
        <v>N</v>
      </c>
      <c r="R114" s="3" t="str">
        <f t="shared" si="40"/>
        <v>N</v>
      </c>
      <c r="S114" s="3" t="str">
        <f t="shared" si="41"/>
        <v>N</v>
      </c>
      <c r="T114" s="3" t="str">
        <f t="shared" si="42"/>
        <v>N</v>
      </c>
      <c r="U114" s="3" t="str">
        <f t="shared" si="43"/>
        <v>N</v>
      </c>
      <c r="V114" s="3" t="str">
        <f t="shared" si="44"/>
        <v>N</v>
      </c>
      <c r="W114" s="3" t="str">
        <f t="shared" si="45"/>
        <v>N</v>
      </c>
      <c r="X114" s="3" t="str">
        <f t="shared" si="46"/>
        <v>N</v>
      </c>
      <c r="Y114" s="3" t="str">
        <f t="shared" si="47"/>
        <v>N</v>
      </c>
      <c r="Z114" s="3" t="str">
        <f t="shared" si="48"/>
        <v>N</v>
      </c>
      <c r="AA114" s="3" t="str">
        <f t="shared" si="49"/>
        <v>N</v>
      </c>
      <c r="AB114" s="3" t="str">
        <f t="shared" si="50"/>
        <v>N</v>
      </c>
      <c r="AC114" s="3" t="str">
        <f t="shared" si="51"/>
        <v>N</v>
      </c>
      <c r="AD114" s="3" t="str">
        <f t="shared" si="52"/>
        <v>N</v>
      </c>
      <c r="AE114" s="3" t="str">
        <f t="shared" si="53"/>
        <v>N</v>
      </c>
      <c r="AF114" s="38">
        <v>41794</v>
      </c>
    </row>
    <row r="115" spans="1:32" ht="25.5" x14ac:dyDescent="0.25">
      <c r="A115" s="6" t="s">
        <v>1586</v>
      </c>
      <c r="B115" s="6" t="s">
        <v>1757</v>
      </c>
      <c r="C115" s="6" t="s">
        <v>276</v>
      </c>
      <c r="D115" s="3" t="str">
        <f t="shared" si="27"/>
        <v>N</v>
      </c>
      <c r="E115" s="3"/>
      <c r="F115" s="3" t="str">
        <f t="shared" si="28"/>
        <v>N</v>
      </c>
      <c r="G115" s="3" t="str">
        <f t="shared" si="29"/>
        <v>N</v>
      </c>
      <c r="H115" s="3" t="str">
        <f t="shared" si="30"/>
        <v>N</v>
      </c>
      <c r="I115" s="3" t="str">
        <f t="shared" si="31"/>
        <v>N</v>
      </c>
      <c r="J115" s="3" t="str">
        <f t="shared" si="32"/>
        <v>N</v>
      </c>
      <c r="K115" s="3" t="str">
        <f t="shared" si="33"/>
        <v>N</v>
      </c>
      <c r="L115" s="3" t="str">
        <f t="shared" si="34"/>
        <v>N</v>
      </c>
      <c r="M115" s="3" t="str">
        <f t="shared" si="35"/>
        <v>N</v>
      </c>
      <c r="N115" s="3" t="str">
        <f t="shared" si="36"/>
        <v>N</v>
      </c>
      <c r="O115" s="3" t="str">
        <f t="shared" si="37"/>
        <v>N</v>
      </c>
      <c r="P115" s="3" t="str">
        <f t="shared" si="38"/>
        <v>N</v>
      </c>
      <c r="Q115" s="3" t="str">
        <f t="shared" si="39"/>
        <v>N</v>
      </c>
      <c r="R115" s="3" t="str">
        <f t="shared" si="40"/>
        <v>N</v>
      </c>
      <c r="S115" s="3" t="str">
        <f t="shared" si="41"/>
        <v>N</v>
      </c>
      <c r="T115" s="3" t="str">
        <f t="shared" si="42"/>
        <v>N</v>
      </c>
      <c r="U115" s="3" t="str">
        <f t="shared" si="43"/>
        <v>N</v>
      </c>
      <c r="V115" s="3" t="str">
        <f t="shared" si="44"/>
        <v>N</v>
      </c>
      <c r="W115" s="3" t="str">
        <f t="shared" si="45"/>
        <v>Y</v>
      </c>
      <c r="X115" s="3" t="str">
        <f t="shared" si="46"/>
        <v>N</v>
      </c>
      <c r="Y115" s="3" t="str">
        <f t="shared" si="47"/>
        <v>N</v>
      </c>
      <c r="Z115" s="3" t="str">
        <f t="shared" si="48"/>
        <v>N</v>
      </c>
      <c r="AA115" s="3" t="str">
        <f t="shared" si="49"/>
        <v>N</v>
      </c>
      <c r="AB115" s="3" t="str">
        <f t="shared" si="50"/>
        <v>N</v>
      </c>
      <c r="AC115" s="3" t="str">
        <f t="shared" si="51"/>
        <v>N</v>
      </c>
      <c r="AD115" s="3" t="str">
        <f t="shared" si="52"/>
        <v>N</v>
      </c>
      <c r="AE115" s="3" t="str">
        <f t="shared" si="53"/>
        <v>N</v>
      </c>
      <c r="AF115" s="38">
        <v>41794</v>
      </c>
    </row>
    <row r="116" spans="1:32" ht="38.25" x14ac:dyDescent="0.25">
      <c r="A116" s="6" t="s">
        <v>141</v>
      </c>
      <c r="B116" s="6" t="s">
        <v>142</v>
      </c>
      <c r="C116" s="6" t="s">
        <v>118</v>
      </c>
      <c r="D116" s="3" t="str">
        <f t="shared" si="27"/>
        <v>N</v>
      </c>
      <c r="E116" s="3"/>
      <c r="F116" s="3" t="str">
        <f t="shared" si="28"/>
        <v>N</v>
      </c>
      <c r="G116" s="3" t="str">
        <f t="shared" si="29"/>
        <v>N</v>
      </c>
      <c r="H116" s="3" t="str">
        <f t="shared" si="30"/>
        <v>N</v>
      </c>
      <c r="I116" s="3" t="str">
        <f t="shared" si="31"/>
        <v>N</v>
      </c>
      <c r="J116" s="3" t="str">
        <f t="shared" si="32"/>
        <v>N</v>
      </c>
      <c r="K116" s="3" t="str">
        <f t="shared" si="33"/>
        <v>N</v>
      </c>
      <c r="L116" s="3" t="str">
        <f t="shared" si="34"/>
        <v>N</v>
      </c>
      <c r="M116" s="3" t="str">
        <f t="shared" si="35"/>
        <v>N</v>
      </c>
      <c r="N116" s="3" t="str">
        <f t="shared" si="36"/>
        <v>N</v>
      </c>
      <c r="O116" s="3" t="str">
        <f t="shared" si="37"/>
        <v>N</v>
      </c>
      <c r="P116" s="3" t="str">
        <f t="shared" si="38"/>
        <v>N</v>
      </c>
      <c r="Q116" s="3" t="str">
        <f t="shared" si="39"/>
        <v>N</v>
      </c>
      <c r="R116" s="3" t="str">
        <f t="shared" si="40"/>
        <v>N</v>
      </c>
      <c r="S116" s="3" t="str">
        <f t="shared" si="41"/>
        <v>N</v>
      </c>
      <c r="T116" s="3" t="str">
        <f t="shared" si="42"/>
        <v>N</v>
      </c>
      <c r="U116" s="3" t="str">
        <f t="shared" si="43"/>
        <v>N</v>
      </c>
      <c r="V116" s="3" t="str">
        <f t="shared" si="44"/>
        <v>N</v>
      </c>
      <c r="W116" s="3" t="str">
        <f t="shared" si="45"/>
        <v>N</v>
      </c>
      <c r="X116" s="3" t="str">
        <f t="shared" si="46"/>
        <v>N</v>
      </c>
      <c r="Y116" s="3" t="str">
        <f t="shared" si="47"/>
        <v>N</v>
      </c>
      <c r="Z116" s="3" t="str">
        <f t="shared" si="48"/>
        <v>Y</v>
      </c>
      <c r="AA116" s="3" t="str">
        <f t="shared" si="49"/>
        <v>N</v>
      </c>
      <c r="AB116" s="3" t="str">
        <f t="shared" si="50"/>
        <v>N</v>
      </c>
      <c r="AC116" s="3" t="str">
        <f t="shared" si="51"/>
        <v>N</v>
      </c>
      <c r="AD116" s="3" t="str">
        <f t="shared" si="52"/>
        <v>N</v>
      </c>
      <c r="AE116" s="3" t="str">
        <f t="shared" si="53"/>
        <v>N</v>
      </c>
      <c r="AF116" s="38">
        <v>41794</v>
      </c>
    </row>
    <row r="117" spans="1:32" ht="38.25" x14ac:dyDescent="0.25">
      <c r="A117" s="6" t="s">
        <v>256</v>
      </c>
      <c r="B117" s="6" t="s">
        <v>1993</v>
      </c>
      <c r="C117" s="6" t="s">
        <v>154</v>
      </c>
      <c r="D117" s="3" t="str">
        <f t="shared" si="27"/>
        <v>N</v>
      </c>
      <c r="E117" s="3"/>
      <c r="F117" s="3" t="str">
        <f t="shared" si="28"/>
        <v>N</v>
      </c>
      <c r="G117" s="3" t="str">
        <f t="shared" si="29"/>
        <v>N</v>
      </c>
      <c r="H117" s="3" t="str">
        <f t="shared" si="30"/>
        <v>N</v>
      </c>
      <c r="I117" s="3" t="str">
        <f t="shared" si="31"/>
        <v>N</v>
      </c>
      <c r="J117" s="3" t="str">
        <f t="shared" si="32"/>
        <v>N</v>
      </c>
      <c r="K117" s="3" t="str">
        <f t="shared" si="33"/>
        <v>N</v>
      </c>
      <c r="L117" s="3" t="str">
        <f t="shared" si="34"/>
        <v>N</v>
      </c>
      <c r="M117" s="3" t="str">
        <f t="shared" si="35"/>
        <v>N</v>
      </c>
      <c r="N117" s="3" t="str">
        <f t="shared" si="36"/>
        <v>N</v>
      </c>
      <c r="O117" s="3" t="str">
        <f t="shared" si="37"/>
        <v>N</v>
      </c>
      <c r="P117" s="3" t="str">
        <f t="shared" si="38"/>
        <v>N</v>
      </c>
      <c r="Q117" s="3" t="str">
        <f t="shared" si="39"/>
        <v>N</v>
      </c>
      <c r="R117" s="3" t="str">
        <f t="shared" si="40"/>
        <v>N</v>
      </c>
      <c r="S117" s="3" t="str">
        <f t="shared" si="41"/>
        <v>Y</v>
      </c>
      <c r="T117" s="3" t="str">
        <f t="shared" si="42"/>
        <v>N</v>
      </c>
      <c r="U117" s="3" t="str">
        <f t="shared" si="43"/>
        <v>N</v>
      </c>
      <c r="V117" s="3" t="str">
        <f t="shared" si="44"/>
        <v>N</v>
      </c>
      <c r="W117" s="3" t="str">
        <f t="shared" si="45"/>
        <v>N</v>
      </c>
      <c r="X117" s="3" t="str">
        <f t="shared" si="46"/>
        <v>N</v>
      </c>
      <c r="Y117" s="3" t="str">
        <f t="shared" si="47"/>
        <v>N</v>
      </c>
      <c r="Z117" s="3" t="str">
        <f t="shared" si="48"/>
        <v>N</v>
      </c>
      <c r="AA117" s="3" t="str">
        <f t="shared" si="49"/>
        <v>N</v>
      </c>
      <c r="AB117" s="3" t="str">
        <f t="shared" si="50"/>
        <v>N</v>
      </c>
      <c r="AC117" s="3" t="str">
        <f t="shared" si="51"/>
        <v>N</v>
      </c>
      <c r="AD117" s="3" t="str">
        <f t="shared" si="52"/>
        <v>N</v>
      </c>
      <c r="AE117" s="3" t="str">
        <f t="shared" si="53"/>
        <v>N</v>
      </c>
      <c r="AF117" s="38">
        <v>41794</v>
      </c>
    </row>
    <row r="118" spans="1:32" ht="51" x14ac:dyDescent="0.25">
      <c r="A118" s="6" t="s">
        <v>185</v>
      </c>
      <c r="B118" s="6" t="s">
        <v>1610</v>
      </c>
      <c r="C118" s="6" t="s">
        <v>115</v>
      </c>
      <c r="D118" s="3" t="str">
        <f t="shared" si="27"/>
        <v>Y</v>
      </c>
      <c r="E118" s="3"/>
      <c r="F118" s="3" t="str">
        <f t="shared" si="28"/>
        <v>N</v>
      </c>
      <c r="G118" s="3" t="str">
        <f t="shared" si="29"/>
        <v>N</v>
      </c>
      <c r="H118" s="3" t="str">
        <f t="shared" si="30"/>
        <v>N</v>
      </c>
      <c r="I118" s="3" t="str">
        <f t="shared" si="31"/>
        <v>N</v>
      </c>
      <c r="J118" s="3" t="str">
        <f t="shared" si="32"/>
        <v>N</v>
      </c>
      <c r="K118" s="3" t="str">
        <f t="shared" si="33"/>
        <v>N</v>
      </c>
      <c r="L118" s="3" t="str">
        <f t="shared" si="34"/>
        <v>N</v>
      </c>
      <c r="M118" s="3" t="str">
        <f t="shared" si="35"/>
        <v>N</v>
      </c>
      <c r="N118" s="3" t="str">
        <f t="shared" si="36"/>
        <v>N</v>
      </c>
      <c r="O118" s="3" t="str">
        <f t="shared" si="37"/>
        <v>N</v>
      </c>
      <c r="P118" s="3" t="str">
        <f t="shared" si="38"/>
        <v>N</v>
      </c>
      <c r="Q118" s="3" t="str">
        <f t="shared" si="39"/>
        <v>N</v>
      </c>
      <c r="R118" s="3" t="str">
        <f t="shared" si="40"/>
        <v>N</v>
      </c>
      <c r="S118" s="3" t="str">
        <f t="shared" si="41"/>
        <v>N</v>
      </c>
      <c r="T118" s="3" t="str">
        <f t="shared" si="42"/>
        <v>N</v>
      </c>
      <c r="U118" s="3" t="str">
        <f t="shared" si="43"/>
        <v>N</v>
      </c>
      <c r="V118" s="3" t="str">
        <f t="shared" si="44"/>
        <v>N</v>
      </c>
      <c r="W118" s="3" t="str">
        <f t="shared" si="45"/>
        <v>N</v>
      </c>
      <c r="X118" s="3" t="str">
        <f t="shared" si="46"/>
        <v>N</v>
      </c>
      <c r="Y118" s="3" t="str">
        <f t="shared" si="47"/>
        <v>N</v>
      </c>
      <c r="Z118" s="3" t="str">
        <f t="shared" si="48"/>
        <v>N</v>
      </c>
      <c r="AA118" s="3" t="str">
        <f t="shared" si="49"/>
        <v>N</v>
      </c>
      <c r="AB118" s="3" t="str">
        <f t="shared" si="50"/>
        <v>N</v>
      </c>
      <c r="AC118" s="3" t="str">
        <f t="shared" si="51"/>
        <v>N</v>
      </c>
      <c r="AD118" s="3" t="str">
        <f t="shared" si="52"/>
        <v>N</v>
      </c>
      <c r="AE118" s="3" t="str">
        <f t="shared" si="53"/>
        <v>N</v>
      </c>
      <c r="AF118" s="38">
        <v>41794</v>
      </c>
    </row>
    <row r="119" spans="1:32" ht="89.25" x14ac:dyDescent="0.25">
      <c r="A119" s="6" t="s">
        <v>1482</v>
      </c>
      <c r="B119" s="6" t="s">
        <v>1612</v>
      </c>
      <c r="C119" s="6" t="s">
        <v>85</v>
      </c>
      <c r="D119" s="3" t="str">
        <f t="shared" si="27"/>
        <v>Y</v>
      </c>
      <c r="E119" s="3"/>
      <c r="F119" s="3" t="str">
        <f t="shared" si="28"/>
        <v>N</v>
      </c>
      <c r="G119" s="3" t="str">
        <f t="shared" si="29"/>
        <v>N</v>
      </c>
      <c r="H119" s="3" t="str">
        <f t="shared" si="30"/>
        <v>N</v>
      </c>
      <c r="I119" s="3" t="str">
        <f t="shared" si="31"/>
        <v>N</v>
      </c>
      <c r="J119" s="3" t="str">
        <f t="shared" si="32"/>
        <v>N</v>
      </c>
      <c r="K119" s="3" t="str">
        <f t="shared" si="33"/>
        <v>N</v>
      </c>
      <c r="L119" s="3" t="str">
        <f t="shared" si="34"/>
        <v>N</v>
      </c>
      <c r="M119" s="3" t="str">
        <f t="shared" si="35"/>
        <v>N</v>
      </c>
      <c r="N119" s="3" t="str">
        <f t="shared" si="36"/>
        <v>N</v>
      </c>
      <c r="O119" s="3" t="str">
        <f t="shared" si="37"/>
        <v>N</v>
      </c>
      <c r="P119" s="3" t="str">
        <f t="shared" si="38"/>
        <v>N</v>
      </c>
      <c r="Q119" s="3" t="str">
        <f t="shared" si="39"/>
        <v>N</v>
      </c>
      <c r="R119" s="3" t="str">
        <f t="shared" si="40"/>
        <v>N</v>
      </c>
      <c r="S119" s="3" t="str">
        <f t="shared" si="41"/>
        <v>N</v>
      </c>
      <c r="T119" s="3" t="str">
        <f t="shared" si="42"/>
        <v>N</v>
      </c>
      <c r="U119" s="3" t="str">
        <f t="shared" si="43"/>
        <v>N</v>
      </c>
      <c r="V119" s="3" t="str">
        <f t="shared" si="44"/>
        <v>N</v>
      </c>
      <c r="W119" s="3" t="str">
        <f t="shared" si="45"/>
        <v>N</v>
      </c>
      <c r="X119" s="3" t="str">
        <f t="shared" si="46"/>
        <v>N</v>
      </c>
      <c r="Y119" s="3" t="str">
        <f t="shared" si="47"/>
        <v>N</v>
      </c>
      <c r="Z119" s="3" t="str">
        <f t="shared" si="48"/>
        <v>N</v>
      </c>
      <c r="AA119" s="3" t="str">
        <f t="shared" si="49"/>
        <v>N</v>
      </c>
      <c r="AB119" s="3" t="str">
        <f t="shared" si="50"/>
        <v>N</v>
      </c>
      <c r="AC119" s="3" t="str">
        <f t="shared" si="51"/>
        <v>N</v>
      </c>
      <c r="AD119" s="3" t="str">
        <f t="shared" si="52"/>
        <v>N</v>
      </c>
      <c r="AE119" s="3" t="str">
        <f t="shared" si="53"/>
        <v>N</v>
      </c>
      <c r="AF119" s="38">
        <v>41794</v>
      </c>
    </row>
    <row r="120" spans="1:32" ht="204" x14ac:dyDescent="0.25">
      <c r="A120" s="6" t="s">
        <v>257</v>
      </c>
      <c r="B120" s="6" t="s">
        <v>2048</v>
      </c>
      <c r="C120" s="6" t="s">
        <v>160</v>
      </c>
      <c r="D120" s="3" t="str">
        <f t="shared" si="27"/>
        <v>N</v>
      </c>
      <c r="E120" s="3"/>
      <c r="F120" s="3" t="str">
        <f t="shared" si="28"/>
        <v>N</v>
      </c>
      <c r="G120" s="3" t="str">
        <f t="shared" si="29"/>
        <v>N</v>
      </c>
      <c r="H120" s="3" t="str">
        <f t="shared" si="30"/>
        <v>N</v>
      </c>
      <c r="I120" s="3" t="str">
        <f t="shared" si="31"/>
        <v>N</v>
      </c>
      <c r="J120" s="3" t="str">
        <f t="shared" si="32"/>
        <v>N</v>
      </c>
      <c r="K120" s="3" t="str">
        <f t="shared" si="33"/>
        <v>N</v>
      </c>
      <c r="L120" s="3" t="str">
        <f t="shared" si="34"/>
        <v>N</v>
      </c>
      <c r="M120" s="3" t="str">
        <f t="shared" si="35"/>
        <v>N</v>
      </c>
      <c r="N120" s="3" t="str">
        <f t="shared" si="36"/>
        <v>N</v>
      </c>
      <c r="O120" s="3" t="str">
        <f t="shared" si="37"/>
        <v>N</v>
      </c>
      <c r="P120" s="3" t="str">
        <f t="shared" si="38"/>
        <v>N</v>
      </c>
      <c r="Q120" s="3" t="str">
        <f t="shared" si="39"/>
        <v>N</v>
      </c>
      <c r="R120" s="3" t="str">
        <f t="shared" si="40"/>
        <v>N</v>
      </c>
      <c r="S120" s="3" t="str">
        <f t="shared" si="41"/>
        <v>Y</v>
      </c>
      <c r="T120" s="3" t="str">
        <f t="shared" si="42"/>
        <v>N</v>
      </c>
      <c r="U120" s="3" t="str">
        <f t="shared" si="43"/>
        <v>N</v>
      </c>
      <c r="V120" s="3" t="str">
        <f t="shared" si="44"/>
        <v>N</v>
      </c>
      <c r="W120" s="3" t="str">
        <f t="shared" si="45"/>
        <v>N</v>
      </c>
      <c r="X120" s="3" t="str">
        <f t="shared" si="46"/>
        <v>N</v>
      </c>
      <c r="Y120" s="3" t="str">
        <f t="shared" si="47"/>
        <v>N</v>
      </c>
      <c r="Z120" s="3" t="str">
        <f t="shared" si="48"/>
        <v>N</v>
      </c>
      <c r="AA120" s="3" t="str">
        <f t="shared" si="49"/>
        <v>N</v>
      </c>
      <c r="AB120" s="3" t="str">
        <f t="shared" si="50"/>
        <v>N</v>
      </c>
      <c r="AC120" s="3" t="str">
        <f t="shared" si="51"/>
        <v>N</v>
      </c>
      <c r="AD120" s="3" t="str">
        <f t="shared" si="52"/>
        <v>N</v>
      </c>
      <c r="AE120" s="3" t="str">
        <f t="shared" si="53"/>
        <v>N</v>
      </c>
      <c r="AF120" s="38">
        <v>41794</v>
      </c>
    </row>
    <row r="121" spans="1:32" s="1" customFormat="1" ht="51" x14ac:dyDescent="0.25">
      <c r="A121" s="6" t="s">
        <v>260</v>
      </c>
      <c r="B121" s="6" t="s">
        <v>1611</v>
      </c>
      <c r="C121" s="6" t="s">
        <v>84</v>
      </c>
      <c r="D121" s="3" t="str">
        <f t="shared" si="27"/>
        <v>N</v>
      </c>
      <c r="E121" s="3"/>
      <c r="F121" s="3" t="str">
        <f t="shared" si="28"/>
        <v>N</v>
      </c>
      <c r="G121" s="3" t="str">
        <f t="shared" si="29"/>
        <v>N</v>
      </c>
      <c r="H121" s="3" t="str">
        <f t="shared" si="30"/>
        <v>N</v>
      </c>
      <c r="I121" s="3" t="str">
        <f t="shared" si="31"/>
        <v>N</v>
      </c>
      <c r="J121" s="3" t="str">
        <f t="shared" si="32"/>
        <v>N</v>
      </c>
      <c r="K121" s="3" t="str">
        <f t="shared" si="33"/>
        <v>N</v>
      </c>
      <c r="L121" s="3" t="str">
        <f t="shared" si="34"/>
        <v>N</v>
      </c>
      <c r="M121" s="3" t="str">
        <f t="shared" si="35"/>
        <v>N</v>
      </c>
      <c r="N121" s="3" t="str">
        <f t="shared" si="36"/>
        <v>N</v>
      </c>
      <c r="O121" s="3" t="str">
        <f t="shared" si="37"/>
        <v>N</v>
      </c>
      <c r="P121" s="3" t="str">
        <f t="shared" si="38"/>
        <v>N</v>
      </c>
      <c r="Q121" s="3" t="str">
        <f t="shared" si="39"/>
        <v>N</v>
      </c>
      <c r="R121" s="3" t="str">
        <f t="shared" si="40"/>
        <v>N</v>
      </c>
      <c r="S121" s="3" t="str">
        <f t="shared" si="41"/>
        <v>Y</v>
      </c>
      <c r="T121" s="3" t="str">
        <f t="shared" si="42"/>
        <v>N</v>
      </c>
      <c r="U121" s="3" t="str">
        <f t="shared" si="43"/>
        <v>N</v>
      </c>
      <c r="V121" s="3" t="str">
        <f t="shared" si="44"/>
        <v>N</v>
      </c>
      <c r="W121" s="3" t="str">
        <f t="shared" si="45"/>
        <v>N</v>
      </c>
      <c r="X121" s="3" t="str">
        <f t="shared" si="46"/>
        <v>N</v>
      </c>
      <c r="Y121" s="3" t="str">
        <f t="shared" si="47"/>
        <v>N</v>
      </c>
      <c r="Z121" s="3" t="str">
        <f t="shared" si="48"/>
        <v>N</v>
      </c>
      <c r="AA121" s="3" t="str">
        <f t="shared" si="49"/>
        <v>N</v>
      </c>
      <c r="AB121" s="3" t="str">
        <f t="shared" si="50"/>
        <v>N</v>
      </c>
      <c r="AC121" s="3" t="str">
        <f t="shared" si="51"/>
        <v>N</v>
      </c>
      <c r="AD121" s="3" t="str">
        <f t="shared" si="52"/>
        <v>N</v>
      </c>
      <c r="AE121" s="3" t="str">
        <f t="shared" si="53"/>
        <v>N</v>
      </c>
      <c r="AF121" s="38">
        <v>41794</v>
      </c>
    </row>
    <row r="122" spans="1:32" ht="63.75" x14ac:dyDescent="0.25">
      <c r="A122" s="6" t="s">
        <v>258</v>
      </c>
      <c r="B122" s="6" t="s">
        <v>259</v>
      </c>
      <c r="C122" s="6" t="s">
        <v>160</v>
      </c>
      <c r="D122" s="3" t="str">
        <f t="shared" si="27"/>
        <v>N</v>
      </c>
      <c r="E122" s="3"/>
      <c r="F122" s="3" t="str">
        <f t="shared" si="28"/>
        <v>N</v>
      </c>
      <c r="G122" s="3" t="str">
        <f t="shared" si="29"/>
        <v>N</v>
      </c>
      <c r="H122" s="3" t="str">
        <f t="shared" si="30"/>
        <v>N</v>
      </c>
      <c r="I122" s="3" t="str">
        <f t="shared" si="31"/>
        <v>N</v>
      </c>
      <c r="J122" s="3" t="str">
        <f t="shared" si="32"/>
        <v>N</v>
      </c>
      <c r="K122" s="3" t="str">
        <f t="shared" si="33"/>
        <v>N</v>
      </c>
      <c r="L122" s="3" t="str">
        <f t="shared" si="34"/>
        <v>N</v>
      </c>
      <c r="M122" s="3" t="str">
        <f t="shared" si="35"/>
        <v>N</v>
      </c>
      <c r="N122" s="3" t="str">
        <f t="shared" si="36"/>
        <v>N</v>
      </c>
      <c r="O122" s="3" t="str">
        <f t="shared" si="37"/>
        <v>N</v>
      </c>
      <c r="P122" s="3" t="str">
        <f t="shared" si="38"/>
        <v>N</v>
      </c>
      <c r="Q122" s="3" t="str">
        <f t="shared" si="39"/>
        <v>N</v>
      </c>
      <c r="R122" s="3" t="str">
        <f t="shared" si="40"/>
        <v>N</v>
      </c>
      <c r="S122" s="3" t="str">
        <f t="shared" si="41"/>
        <v>Y</v>
      </c>
      <c r="T122" s="3" t="str">
        <f t="shared" si="42"/>
        <v>N</v>
      </c>
      <c r="U122" s="3" t="str">
        <f t="shared" si="43"/>
        <v>N</v>
      </c>
      <c r="V122" s="3" t="str">
        <f t="shared" si="44"/>
        <v>N</v>
      </c>
      <c r="W122" s="3" t="str">
        <f t="shared" si="45"/>
        <v>N</v>
      </c>
      <c r="X122" s="3" t="str">
        <f t="shared" si="46"/>
        <v>N</v>
      </c>
      <c r="Y122" s="3" t="str">
        <f t="shared" si="47"/>
        <v>N</v>
      </c>
      <c r="Z122" s="3" t="str">
        <f t="shared" si="48"/>
        <v>N</v>
      </c>
      <c r="AA122" s="3" t="str">
        <f t="shared" si="49"/>
        <v>N</v>
      </c>
      <c r="AB122" s="3" t="str">
        <f t="shared" si="50"/>
        <v>N</v>
      </c>
      <c r="AC122" s="3" t="str">
        <f t="shared" si="51"/>
        <v>N</v>
      </c>
      <c r="AD122" s="3" t="str">
        <f t="shared" si="52"/>
        <v>N</v>
      </c>
      <c r="AE122" s="3" t="str">
        <f t="shared" si="53"/>
        <v>N</v>
      </c>
      <c r="AF122" s="38">
        <v>41794</v>
      </c>
    </row>
    <row r="123" spans="1:32" ht="51" x14ac:dyDescent="0.25">
      <c r="A123" s="6" t="s">
        <v>1625</v>
      </c>
      <c r="B123" s="6" t="s">
        <v>1751</v>
      </c>
      <c r="C123" s="6" t="s">
        <v>86</v>
      </c>
      <c r="D123" s="3" t="str">
        <f t="shared" si="27"/>
        <v>N</v>
      </c>
      <c r="E123" s="3"/>
      <c r="F123" s="3" t="str">
        <f t="shared" si="28"/>
        <v>N</v>
      </c>
      <c r="G123" s="3" t="str">
        <f t="shared" si="29"/>
        <v>N</v>
      </c>
      <c r="H123" s="3" t="str">
        <f t="shared" si="30"/>
        <v>Y</v>
      </c>
      <c r="I123" s="3" t="str">
        <f t="shared" si="31"/>
        <v>N</v>
      </c>
      <c r="J123" s="3" t="str">
        <f t="shared" si="32"/>
        <v>Y</v>
      </c>
      <c r="K123" s="3" t="str">
        <f t="shared" si="33"/>
        <v>N</v>
      </c>
      <c r="L123" s="3" t="str">
        <f t="shared" si="34"/>
        <v>N</v>
      </c>
      <c r="M123" s="3" t="str">
        <f t="shared" si="35"/>
        <v>N</v>
      </c>
      <c r="N123" s="3" t="str">
        <f t="shared" si="36"/>
        <v>N</v>
      </c>
      <c r="O123" s="3" t="str">
        <f t="shared" si="37"/>
        <v>N</v>
      </c>
      <c r="P123" s="3" t="str">
        <f t="shared" si="38"/>
        <v>N</v>
      </c>
      <c r="Q123" s="3" t="str">
        <f t="shared" si="39"/>
        <v>N</v>
      </c>
      <c r="R123" s="3" t="str">
        <f t="shared" si="40"/>
        <v>N</v>
      </c>
      <c r="S123" s="3" t="str">
        <f t="shared" si="41"/>
        <v>N</v>
      </c>
      <c r="T123" s="3" t="str">
        <f t="shared" si="42"/>
        <v>N</v>
      </c>
      <c r="U123" s="3" t="str">
        <f t="shared" si="43"/>
        <v>N</v>
      </c>
      <c r="V123" s="3" t="str">
        <f t="shared" si="44"/>
        <v>N</v>
      </c>
      <c r="W123" s="3" t="str">
        <f t="shared" si="45"/>
        <v>N</v>
      </c>
      <c r="X123" s="3" t="str">
        <f t="shared" si="46"/>
        <v>N</v>
      </c>
      <c r="Y123" s="3" t="str">
        <f t="shared" si="47"/>
        <v>N</v>
      </c>
      <c r="Z123" s="3" t="str">
        <f t="shared" si="48"/>
        <v>N</v>
      </c>
      <c r="AA123" s="3" t="str">
        <f t="shared" si="49"/>
        <v>N</v>
      </c>
      <c r="AB123" s="3" t="str">
        <f t="shared" si="50"/>
        <v>N</v>
      </c>
      <c r="AC123" s="3" t="str">
        <f t="shared" si="51"/>
        <v>N</v>
      </c>
      <c r="AD123" s="3" t="str">
        <f t="shared" si="52"/>
        <v>N</v>
      </c>
      <c r="AE123" s="3" t="str">
        <f t="shared" si="53"/>
        <v>N</v>
      </c>
      <c r="AF123" s="38">
        <v>41871</v>
      </c>
    </row>
    <row r="124" spans="1:32" ht="38.25" x14ac:dyDescent="0.25">
      <c r="A124" s="6" t="s">
        <v>203</v>
      </c>
      <c r="B124" s="6" t="s">
        <v>1752</v>
      </c>
      <c r="C124" s="6" t="s">
        <v>86</v>
      </c>
      <c r="D124" s="3" t="str">
        <f t="shared" si="27"/>
        <v>N</v>
      </c>
      <c r="E124" s="3"/>
      <c r="F124" s="3" t="str">
        <f t="shared" si="28"/>
        <v>N</v>
      </c>
      <c r="G124" s="3" t="str">
        <f t="shared" si="29"/>
        <v>N</v>
      </c>
      <c r="H124" s="3" t="str">
        <f t="shared" si="30"/>
        <v>Y</v>
      </c>
      <c r="I124" s="3" t="str">
        <f t="shared" si="31"/>
        <v>N</v>
      </c>
      <c r="J124" s="3" t="str">
        <f t="shared" si="32"/>
        <v>Y</v>
      </c>
      <c r="K124" s="3" t="str">
        <f t="shared" si="33"/>
        <v>N</v>
      </c>
      <c r="L124" s="3" t="str">
        <f t="shared" si="34"/>
        <v>N</v>
      </c>
      <c r="M124" s="3" t="str">
        <f t="shared" si="35"/>
        <v>N</v>
      </c>
      <c r="N124" s="3" t="str">
        <f t="shared" si="36"/>
        <v>N</v>
      </c>
      <c r="O124" s="3" t="str">
        <f t="shared" si="37"/>
        <v>N</v>
      </c>
      <c r="P124" s="3" t="str">
        <f t="shared" si="38"/>
        <v>N</v>
      </c>
      <c r="Q124" s="3" t="str">
        <f t="shared" si="39"/>
        <v>N</v>
      </c>
      <c r="R124" s="3" t="str">
        <f t="shared" si="40"/>
        <v>N</v>
      </c>
      <c r="S124" s="3" t="str">
        <f t="shared" si="41"/>
        <v>N</v>
      </c>
      <c r="T124" s="3" t="str">
        <f t="shared" si="42"/>
        <v>N</v>
      </c>
      <c r="U124" s="3" t="str">
        <f t="shared" si="43"/>
        <v>N</v>
      </c>
      <c r="V124" s="3" t="str">
        <f t="shared" si="44"/>
        <v>N</v>
      </c>
      <c r="W124" s="3" t="str">
        <f t="shared" si="45"/>
        <v>N</v>
      </c>
      <c r="X124" s="3" t="str">
        <f t="shared" si="46"/>
        <v>N</v>
      </c>
      <c r="Y124" s="3" t="str">
        <f t="shared" si="47"/>
        <v>N</v>
      </c>
      <c r="Z124" s="3" t="str">
        <f t="shared" si="48"/>
        <v>N</v>
      </c>
      <c r="AA124" s="3" t="str">
        <f t="shared" si="49"/>
        <v>N</v>
      </c>
      <c r="AB124" s="3" t="str">
        <f t="shared" si="50"/>
        <v>N</v>
      </c>
      <c r="AC124" s="3" t="str">
        <f t="shared" si="51"/>
        <v>N</v>
      </c>
      <c r="AD124" s="3" t="str">
        <f t="shared" si="52"/>
        <v>N</v>
      </c>
      <c r="AE124" s="3" t="str">
        <f t="shared" si="53"/>
        <v>N</v>
      </c>
      <c r="AF124" s="38">
        <v>41794</v>
      </c>
    </row>
    <row r="125" spans="1:32" ht="38.25" x14ac:dyDescent="0.25">
      <c r="A125" s="6" t="s">
        <v>1484</v>
      </c>
      <c r="B125" s="6" t="s">
        <v>2054</v>
      </c>
      <c r="C125" s="6" t="s">
        <v>149</v>
      </c>
      <c r="D125" s="3" t="str">
        <f t="shared" si="27"/>
        <v>N</v>
      </c>
      <c r="E125" s="3"/>
      <c r="F125" s="3" t="str">
        <f t="shared" si="28"/>
        <v>N</v>
      </c>
      <c r="G125" s="3" t="str">
        <f t="shared" si="29"/>
        <v>N</v>
      </c>
      <c r="H125" s="3" t="str">
        <f t="shared" si="30"/>
        <v>N</v>
      </c>
      <c r="I125" s="3" t="str">
        <f t="shared" si="31"/>
        <v>N</v>
      </c>
      <c r="J125" s="3" t="str">
        <f t="shared" si="32"/>
        <v>N</v>
      </c>
      <c r="K125" s="3" t="str">
        <f t="shared" si="33"/>
        <v>N</v>
      </c>
      <c r="L125" s="3" t="str">
        <f t="shared" si="34"/>
        <v>N</v>
      </c>
      <c r="M125" s="3" t="str">
        <f t="shared" si="35"/>
        <v>Y</v>
      </c>
      <c r="N125" s="3" t="str">
        <f t="shared" si="36"/>
        <v>N</v>
      </c>
      <c r="O125" s="3" t="str">
        <f t="shared" si="37"/>
        <v>N</v>
      </c>
      <c r="P125" s="3" t="str">
        <f t="shared" si="38"/>
        <v>N</v>
      </c>
      <c r="Q125" s="3" t="str">
        <f t="shared" si="39"/>
        <v>N</v>
      </c>
      <c r="R125" s="3" t="str">
        <f t="shared" si="40"/>
        <v>N</v>
      </c>
      <c r="S125" s="3" t="str">
        <f t="shared" si="41"/>
        <v>N</v>
      </c>
      <c r="T125" s="3" t="str">
        <f t="shared" si="42"/>
        <v>N</v>
      </c>
      <c r="U125" s="3" t="str">
        <f t="shared" si="43"/>
        <v>N</v>
      </c>
      <c r="V125" s="3" t="str">
        <f t="shared" si="44"/>
        <v>N</v>
      </c>
      <c r="W125" s="3" t="str">
        <f t="shared" si="45"/>
        <v>N</v>
      </c>
      <c r="X125" s="3" t="str">
        <f t="shared" si="46"/>
        <v>N</v>
      </c>
      <c r="Y125" s="3" t="str">
        <f t="shared" si="47"/>
        <v>N</v>
      </c>
      <c r="Z125" s="3" t="str">
        <f t="shared" si="48"/>
        <v>N</v>
      </c>
      <c r="AA125" s="3" t="str">
        <f t="shared" si="49"/>
        <v>N</v>
      </c>
      <c r="AB125" s="3" t="str">
        <f t="shared" si="50"/>
        <v>N</v>
      </c>
      <c r="AC125" s="3" t="str">
        <f t="shared" si="51"/>
        <v>N</v>
      </c>
      <c r="AD125" s="3" t="str">
        <f t="shared" si="52"/>
        <v>N</v>
      </c>
      <c r="AE125" s="3" t="str">
        <f t="shared" si="53"/>
        <v>N</v>
      </c>
      <c r="AF125" s="38">
        <v>41794</v>
      </c>
    </row>
    <row r="126" spans="1:32" ht="25.5" x14ac:dyDescent="0.25">
      <c r="A126" s="6" t="s">
        <v>201</v>
      </c>
      <c r="B126" s="6" t="s">
        <v>1753</v>
      </c>
      <c r="C126" s="6" t="s">
        <v>154</v>
      </c>
      <c r="D126" s="3" t="str">
        <f t="shared" si="27"/>
        <v>N</v>
      </c>
      <c r="E126" s="3"/>
      <c r="F126" s="3" t="str">
        <f t="shared" si="28"/>
        <v>N</v>
      </c>
      <c r="G126" s="3" t="str">
        <f t="shared" si="29"/>
        <v>N</v>
      </c>
      <c r="H126" s="3" t="str">
        <f t="shared" si="30"/>
        <v>Y</v>
      </c>
      <c r="I126" s="3" t="str">
        <f t="shared" si="31"/>
        <v>N</v>
      </c>
      <c r="J126" s="3" t="str">
        <f t="shared" si="32"/>
        <v>Y</v>
      </c>
      <c r="K126" s="3" t="str">
        <f t="shared" si="33"/>
        <v>N</v>
      </c>
      <c r="L126" s="3" t="str">
        <f t="shared" si="34"/>
        <v>N</v>
      </c>
      <c r="M126" s="3" t="str">
        <f t="shared" si="35"/>
        <v>Y</v>
      </c>
      <c r="N126" s="3" t="str">
        <f t="shared" si="36"/>
        <v>N</v>
      </c>
      <c r="O126" s="3" t="str">
        <f t="shared" si="37"/>
        <v>N</v>
      </c>
      <c r="P126" s="3" t="str">
        <f t="shared" si="38"/>
        <v>N</v>
      </c>
      <c r="Q126" s="3" t="str">
        <f t="shared" si="39"/>
        <v>N</v>
      </c>
      <c r="R126" s="3" t="str">
        <f t="shared" si="40"/>
        <v>N</v>
      </c>
      <c r="S126" s="3" t="str">
        <f t="shared" si="41"/>
        <v>N</v>
      </c>
      <c r="T126" s="3" t="str">
        <f t="shared" si="42"/>
        <v>N</v>
      </c>
      <c r="U126" s="3" t="str">
        <f t="shared" si="43"/>
        <v>N</v>
      </c>
      <c r="V126" s="3" t="str">
        <f t="shared" si="44"/>
        <v>N</v>
      </c>
      <c r="W126" s="3" t="str">
        <f t="shared" si="45"/>
        <v>N</v>
      </c>
      <c r="X126" s="3" t="str">
        <f t="shared" si="46"/>
        <v>N</v>
      </c>
      <c r="Y126" s="3" t="str">
        <f t="shared" si="47"/>
        <v>N</v>
      </c>
      <c r="Z126" s="3" t="str">
        <f t="shared" si="48"/>
        <v>N</v>
      </c>
      <c r="AA126" s="3" t="str">
        <f t="shared" si="49"/>
        <v>N</v>
      </c>
      <c r="AB126" s="3" t="str">
        <f t="shared" si="50"/>
        <v>N</v>
      </c>
      <c r="AC126" s="3" t="str">
        <f t="shared" si="51"/>
        <v>N</v>
      </c>
      <c r="AD126" s="3" t="str">
        <f t="shared" si="52"/>
        <v>N</v>
      </c>
      <c r="AE126" s="3" t="str">
        <f t="shared" si="53"/>
        <v>N</v>
      </c>
      <c r="AF126" s="38">
        <v>41794</v>
      </c>
    </row>
    <row r="127" spans="1:32" ht="89.25" x14ac:dyDescent="0.25">
      <c r="A127" s="6" t="s">
        <v>1483</v>
      </c>
      <c r="B127" s="6" t="s">
        <v>1754</v>
      </c>
      <c r="C127" s="6" t="s">
        <v>85</v>
      </c>
      <c r="D127" s="3" t="str">
        <f t="shared" si="27"/>
        <v>N</v>
      </c>
      <c r="E127" s="3"/>
      <c r="F127" s="3" t="str">
        <f t="shared" si="28"/>
        <v>N</v>
      </c>
      <c r="G127" s="3" t="str">
        <f t="shared" si="29"/>
        <v>N</v>
      </c>
      <c r="H127" s="3" t="str">
        <f t="shared" si="30"/>
        <v>Y</v>
      </c>
      <c r="I127" s="3" t="str">
        <f t="shared" si="31"/>
        <v>N</v>
      </c>
      <c r="J127" s="3" t="str">
        <f t="shared" si="32"/>
        <v>Y</v>
      </c>
      <c r="K127" s="3" t="str">
        <f t="shared" si="33"/>
        <v>N</v>
      </c>
      <c r="L127" s="3" t="str">
        <f t="shared" si="34"/>
        <v>N</v>
      </c>
      <c r="M127" s="3" t="str">
        <f t="shared" si="35"/>
        <v>Y</v>
      </c>
      <c r="N127" s="3" t="str">
        <f t="shared" si="36"/>
        <v>Y</v>
      </c>
      <c r="O127" s="3" t="str">
        <f t="shared" si="37"/>
        <v>N</v>
      </c>
      <c r="P127" s="3" t="str">
        <f t="shared" si="38"/>
        <v>N</v>
      </c>
      <c r="Q127" s="3" t="str">
        <f t="shared" si="39"/>
        <v>N</v>
      </c>
      <c r="R127" s="3" t="str">
        <f t="shared" si="40"/>
        <v>N</v>
      </c>
      <c r="S127" s="3" t="str">
        <f t="shared" si="41"/>
        <v>N</v>
      </c>
      <c r="T127" s="3" t="str">
        <f t="shared" si="42"/>
        <v>N</v>
      </c>
      <c r="U127" s="3" t="str">
        <f t="shared" si="43"/>
        <v>N</v>
      </c>
      <c r="V127" s="3" t="str">
        <f t="shared" si="44"/>
        <v>N</v>
      </c>
      <c r="W127" s="3" t="str">
        <f t="shared" si="45"/>
        <v>N</v>
      </c>
      <c r="X127" s="3" t="str">
        <f t="shared" si="46"/>
        <v>N</v>
      </c>
      <c r="Y127" s="3" t="str">
        <f t="shared" si="47"/>
        <v>N</v>
      </c>
      <c r="Z127" s="3" t="str">
        <f t="shared" si="48"/>
        <v>N</v>
      </c>
      <c r="AA127" s="3" t="str">
        <f t="shared" si="49"/>
        <v>N</v>
      </c>
      <c r="AB127" s="3" t="str">
        <f t="shared" si="50"/>
        <v>N</v>
      </c>
      <c r="AC127" s="3" t="str">
        <f t="shared" si="51"/>
        <v>N</v>
      </c>
      <c r="AD127" s="3" t="str">
        <f t="shared" si="52"/>
        <v>N</v>
      </c>
      <c r="AE127" s="3" t="str">
        <f t="shared" si="53"/>
        <v>N</v>
      </c>
      <c r="AF127" s="38">
        <v>41794</v>
      </c>
    </row>
    <row r="128" spans="1:32" ht="38.25" x14ac:dyDescent="0.25">
      <c r="A128" s="6" t="s">
        <v>169</v>
      </c>
      <c r="B128" s="6" t="s">
        <v>1755</v>
      </c>
      <c r="C128" s="6" t="s">
        <v>85</v>
      </c>
      <c r="D128" s="3" t="str">
        <f t="shared" si="27"/>
        <v>Y</v>
      </c>
      <c r="E128" s="3"/>
      <c r="F128" s="3" t="str">
        <f t="shared" si="28"/>
        <v>N</v>
      </c>
      <c r="G128" s="3" t="str">
        <f t="shared" si="29"/>
        <v>N</v>
      </c>
      <c r="H128" s="3" t="str">
        <f t="shared" si="30"/>
        <v>N</v>
      </c>
      <c r="I128" s="3" t="str">
        <f t="shared" si="31"/>
        <v>N</v>
      </c>
      <c r="J128" s="3" t="str">
        <f t="shared" si="32"/>
        <v>N</v>
      </c>
      <c r="K128" s="3" t="str">
        <f t="shared" si="33"/>
        <v>N</v>
      </c>
      <c r="L128" s="3" t="str">
        <f t="shared" si="34"/>
        <v>N</v>
      </c>
      <c r="M128" s="3" t="str">
        <f t="shared" si="35"/>
        <v>N</v>
      </c>
      <c r="N128" s="3" t="str">
        <f t="shared" si="36"/>
        <v>N</v>
      </c>
      <c r="O128" s="3" t="str">
        <f t="shared" si="37"/>
        <v>N</v>
      </c>
      <c r="P128" s="3" t="str">
        <f t="shared" si="38"/>
        <v>N</v>
      </c>
      <c r="Q128" s="3" t="str">
        <f t="shared" si="39"/>
        <v>N</v>
      </c>
      <c r="R128" s="3" t="str">
        <f t="shared" si="40"/>
        <v>N</v>
      </c>
      <c r="S128" s="3" t="str">
        <f t="shared" si="41"/>
        <v>N</v>
      </c>
      <c r="T128" s="3" t="str">
        <f t="shared" si="42"/>
        <v>N</v>
      </c>
      <c r="U128" s="3" t="str">
        <f t="shared" si="43"/>
        <v>N</v>
      </c>
      <c r="V128" s="3" t="str">
        <f t="shared" si="44"/>
        <v>N</v>
      </c>
      <c r="W128" s="3" t="str">
        <f t="shared" si="45"/>
        <v>N</v>
      </c>
      <c r="X128" s="3" t="str">
        <f t="shared" si="46"/>
        <v>N</v>
      </c>
      <c r="Y128" s="3" t="str">
        <f t="shared" si="47"/>
        <v>N</v>
      </c>
      <c r="Z128" s="3" t="str">
        <f t="shared" si="48"/>
        <v>N</v>
      </c>
      <c r="AA128" s="3" t="str">
        <f t="shared" si="49"/>
        <v>N</v>
      </c>
      <c r="AB128" s="3" t="str">
        <f t="shared" si="50"/>
        <v>N</v>
      </c>
      <c r="AC128" s="3" t="str">
        <f t="shared" si="51"/>
        <v>N</v>
      </c>
      <c r="AD128" s="3" t="str">
        <f t="shared" si="52"/>
        <v>N</v>
      </c>
      <c r="AE128" s="3" t="str">
        <f t="shared" si="53"/>
        <v>N</v>
      </c>
      <c r="AF128" s="38">
        <v>41794</v>
      </c>
    </row>
    <row r="129" spans="1:32" ht="38.25" x14ac:dyDescent="0.25">
      <c r="A129" s="6" t="s">
        <v>1473</v>
      </c>
      <c r="B129" s="6" t="s">
        <v>1763</v>
      </c>
      <c r="C129" s="6" t="s">
        <v>275</v>
      </c>
      <c r="D129" s="3" t="str">
        <f t="shared" si="27"/>
        <v>N</v>
      </c>
      <c r="E129" s="3"/>
      <c r="F129" s="3" t="str">
        <f t="shared" si="28"/>
        <v>N</v>
      </c>
      <c r="G129" s="3" t="str">
        <f t="shared" si="29"/>
        <v>N</v>
      </c>
      <c r="H129" s="3" t="str">
        <f t="shared" si="30"/>
        <v>N</v>
      </c>
      <c r="I129" s="3" t="str">
        <f t="shared" si="31"/>
        <v>N</v>
      </c>
      <c r="J129" s="3" t="str">
        <f t="shared" si="32"/>
        <v>N</v>
      </c>
      <c r="K129" s="3" t="str">
        <f t="shared" si="33"/>
        <v>N</v>
      </c>
      <c r="L129" s="3" t="str">
        <f t="shared" si="34"/>
        <v>N</v>
      </c>
      <c r="M129" s="3" t="str">
        <f t="shared" si="35"/>
        <v>N</v>
      </c>
      <c r="N129" s="3" t="str">
        <f t="shared" si="36"/>
        <v>N</v>
      </c>
      <c r="O129" s="3" t="str">
        <f t="shared" si="37"/>
        <v>N</v>
      </c>
      <c r="P129" s="3" t="str">
        <f t="shared" si="38"/>
        <v>N</v>
      </c>
      <c r="Q129" s="3" t="str">
        <f t="shared" si="39"/>
        <v>N</v>
      </c>
      <c r="R129" s="3" t="str">
        <f t="shared" si="40"/>
        <v>N</v>
      </c>
      <c r="S129" s="3" t="str">
        <f t="shared" si="41"/>
        <v>N</v>
      </c>
      <c r="T129" s="3" t="str">
        <f t="shared" si="42"/>
        <v>N</v>
      </c>
      <c r="U129" s="3" t="str">
        <f t="shared" si="43"/>
        <v>N</v>
      </c>
      <c r="V129" s="3" t="str">
        <f t="shared" si="44"/>
        <v>N</v>
      </c>
      <c r="W129" s="3" t="str">
        <f t="shared" si="45"/>
        <v>Y</v>
      </c>
      <c r="X129" s="3" t="str">
        <f t="shared" si="46"/>
        <v>N</v>
      </c>
      <c r="Y129" s="3" t="str">
        <f t="shared" si="47"/>
        <v>N</v>
      </c>
      <c r="Z129" s="3" t="str">
        <f t="shared" si="48"/>
        <v>N</v>
      </c>
      <c r="AA129" s="3" t="str">
        <f t="shared" si="49"/>
        <v>N</v>
      </c>
      <c r="AB129" s="3" t="str">
        <f t="shared" si="50"/>
        <v>N</v>
      </c>
      <c r="AC129" s="3" t="str">
        <f t="shared" si="51"/>
        <v>N</v>
      </c>
      <c r="AD129" s="3" t="str">
        <f t="shared" si="52"/>
        <v>N</v>
      </c>
      <c r="AE129" s="3" t="str">
        <f t="shared" si="53"/>
        <v>N</v>
      </c>
      <c r="AF129" s="38">
        <v>41794</v>
      </c>
    </row>
    <row r="130" spans="1:32" ht="25.5" x14ac:dyDescent="0.25">
      <c r="A130" s="6" t="s">
        <v>144</v>
      </c>
      <c r="B130" s="6" t="s">
        <v>1764</v>
      </c>
      <c r="C130" s="6" t="s">
        <v>84</v>
      </c>
      <c r="D130" s="3" t="str">
        <f t="shared" ref="D130:D193" si="54">IF(ISNA(MATCH(A130, PASElement_Name, 0)), "N", "Y")</f>
        <v>N</v>
      </c>
      <c r="E130" s="3"/>
      <c r="F130" s="3" t="str">
        <f t="shared" ref="F130:F193" si="55">IF(ISNA(MATCH(A130, DIVRElement_Name, 0)), "N", "Y")</f>
        <v>N</v>
      </c>
      <c r="G130" s="3" t="str">
        <f t="shared" ref="G130:G193" si="56">IF(ISNA(MATCH(A130, ACTSElement_Name, 0)), "N", "Y")</f>
        <v>N</v>
      </c>
      <c r="H130" s="3" t="str">
        <f t="shared" ref="H130:H193" si="57">IF(ISNA(MATCH(A130, ACTDElement_Name, 0)), "N", "Y")</f>
        <v>N</v>
      </c>
      <c r="I130" s="3" t="str">
        <f t="shared" ref="I130:I193" si="58">IF(ISNA(MATCH(A130, NACTSElement_Name, 0)), "N", "Y")</f>
        <v>N</v>
      </c>
      <c r="J130" s="3" t="str">
        <f t="shared" ref="J130:J193" si="59">IF(ISNA(MATCH(A130, NACTDElement_Name, 0)), "N", "Y")</f>
        <v>N</v>
      </c>
      <c r="K130" s="3" t="str">
        <f t="shared" ref="K130:K193" si="60">IF(ISNA(MATCH(A130, AAWLElement_Name, 0)), "N", "Y")</f>
        <v>N</v>
      </c>
      <c r="L130" s="3" t="str">
        <f t="shared" ref="L130:L193" si="61">IF(ISNA(MATCH(A130, MCElement_Name, 0)), "N", "Y")</f>
        <v>N</v>
      </c>
      <c r="M130" s="3" t="str">
        <f t="shared" ref="M130:M193" si="62">IF(ISNA(MATCH(A130, POSElement_Name, 0)), "N", "Y")</f>
        <v>N</v>
      </c>
      <c r="N130" s="3" t="str">
        <f t="shared" ref="N130:N193" si="63">IF(ISNA(MATCH(A130, SRSECElement_Name, 0)), "N", "Y")</f>
        <v>N</v>
      </c>
      <c r="O130" s="3" t="str">
        <f t="shared" ref="O130:O193" si="64">IF(ISNA(MATCH(A130, APODElement_Name, 0)), "N", "Y")</f>
        <v>N</v>
      </c>
      <c r="P130" s="3" t="str">
        <f t="shared" ref="P130:P193" si="65">IF(ISNA(MATCH(A130, APOSElement_Name, 0)), "N", "Y")</f>
        <v>N</v>
      </c>
      <c r="Q130" s="3" t="str">
        <f t="shared" ref="Q130:Q193" si="66">IF(ISNA(MATCH(A130, ACSMElement_Name, 0)), "N", "Y")</f>
        <v>N</v>
      </c>
      <c r="R130" s="3" t="str">
        <f t="shared" ref="R130:R193" si="67">IF(ISNA(MATCH(A130, SABSElement_Name, 0)), "N", "Y")</f>
        <v>N</v>
      </c>
      <c r="S130" s="3" t="str">
        <f t="shared" ref="S130:S193" si="68">IF(ISNA(MATCH(A130, SAElement_Name, 0)), "N", "Y")</f>
        <v>N</v>
      </c>
      <c r="T130" s="3" t="str">
        <f t="shared" ref="T130:T193" si="69">IF(ISNA(MATCH(A130, SAPElement_Name, 0)), "N", "Y")</f>
        <v>N</v>
      </c>
      <c r="U130" s="3" t="str">
        <f t="shared" ref="U130:U193" si="70">IF(ISNA(MATCH(A130, SASRElement_Name, 0)), "N", "Y")</f>
        <v>N</v>
      </c>
      <c r="V130" s="3" t="str">
        <f t="shared" ref="V130:V193" si="71">IF(ISNA(MATCH(A130, SASUIT_Element_Name, 0)), "N", "Y")</f>
        <v>N</v>
      </c>
      <c r="W130" s="3" t="str">
        <f t="shared" ref="W130:W193" si="72">IF(ISNA(MATCH(A130, SECElement_Name, 0)), "N", "Y")</f>
        <v>N</v>
      </c>
      <c r="X130" s="3" t="str">
        <f t="shared" ref="X130:X193" si="73">IF(ISNA(MATCH(A130, ALCElementName, 0)), "N", "Y")</f>
        <v>N</v>
      </c>
      <c r="Y130" s="3" t="str">
        <f t="shared" ref="Y130:Y193" si="74">IF(ISNA(MATCH(A130, APOHElementName, 0)), "N", "Y")</f>
        <v>N</v>
      </c>
      <c r="Z130" s="3" t="str">
        <f t="shared" ref="Z130:Z193" si="75">IF(ISNA(MATCH(A130, HDRElement_Name, 0)), "N", "Y")</f>
        <v>N</v>
      </c>
      <c r="AA130" s="3" t="str">
        <f t="shared" ref="AA130:AA193" si="76">IF(ISNA(MATCH(A130, TRLElement_Name, 0)), "N", "Y")</f>
        <v>Y</v>
      </c>
      <c r="AB130" s="3" t="str">
        <f t="shared" ref="AB130:AB193" si="77">IF(ISNA(MATCH(A130, FHDRElement_Name, 0)), "N", "Y")</f>
        <v>N</v>
      </c>
      <c r="AC130" s="3" t="str">
        <f t="shared" ref="AC130:AC193" si="78">IF(ISNA(MATCH(A130, FTRLElement_Name, 0)), "N", "Y")</f>
        <v>N</v>
      </c>
      <c r="AD130" s="3" t="str">
        <f t="shared" ref="AD130:AD193" si="79">IF(ISNA(MATCH(A130, CFFElement_Name, 0)), "N", "Y")</f>
        <v>N</v>
      </c>
      <c r="AE130" s="3" t="str">
        <f t="shared" ref="AE130:AE193" si="80">IF(ISNA(MATCH(A130, CRFElement_Name, 0)), "N", "Y")</f>
        <v>N</v>
      </c>
      <c r="AF130" s="38">
        <v>41794</v>
      </c>
    </row>
    <row r="131" spans="1:32" ht="25.5" x14ac:dyDescent="0.25">
      <c r="A131" s="6" t="s">
        <v>108</v>
      </c>
      <c r="B131" s="6" t="s">
        <v>1765</v>
      </c>
      <c r="C131" s="6" t="s">
        <v>109</v>
      </c>
      <c r="D131" s="3" t="str">
        <f t="shared" si="54"/>
        <v>Y</v>
      </c>
      <c r="E131" s="3"/>
      <c r="F131" s="3" t="str">
        <f t="shared" si="55"/>
        <v>Y</v>
      </c>
      <c r="G131" s="3" t="str">
        <f t="shared" si="56"/>
        <v>Y</v>
      </c>
      <c r="H131" s="3" t="str">
        <f t="shared" si="57"/>
        <v>Y</v>
      </c>
      <c r="I131" s="3" t="str">
        <f t="shared" si="58"/>
        <v>Y</v>
      </c>
      <c r="J131" s="3" t="str">
        <f t="shared" si="59"/>
        <v>Y</v>
      </c>
      <c r="K131" s="3" t="str">
        <f t="shared" si="60"/>
        <v>Y</v>
      </c>
      <c r="L131" s="3" t="str">
        <f t="shared" si="61"/>
        <v>Y</v>
      </c>
      <c r="M131" s="3" t="str">
        <f t="shared" si="62"/>
        <v>Y</v>
      </c>
      <c r="N131" s="3" t="str">
        <f t="shared" si="63"/>
        <v>Y</v>
      </c>
      <c r="O131" s="3" t="str">
        <f t="shared" si="64"/>
        <v>Y</v>
      </c>
      <c r="P131" s="3" t="str">
        <f t="shared" si="65"/>
        <v>Y</v>
      </c>
      <c r="Q131" s="3" t="str">
        <f t="shared" si="66"/>
        <v>Y</v>
      </c>
      <c r="R131" s="3" t="str">
        <f t="shared" si="67"/>
        <v>Y</v>
      </c>
      <c r="S131" s="3" t="str">
        <f t="shared" si="68"/>
        <v>Y</v>
      </c>
      <c r="T131" s="3" t="str">
        <f t="shared" si="69"/>
        <v>Y</v>
      </c>
      <c r="U131" s="3" t="str">
        <f t="shared" si="70"/>
        <v>Y</v>
      </c>
      <c r="V131" s="3" t="str">
        <f t="shared" si="71"/>
        <v>Y</v>
      </c>
      <c r="W131" s="3" t="str">
        <f t="shared" si="72"/>
        <v>Y</v>
      </c>
      <c r="X131" s="3" t="str">
        <f t="shared" si="73"/>
        <v>Y</v>
      </c>
      <c r="Y131" s="3" t="str">
        <f t="shared" si="74"/>
        <v>Y</v>
      </c>
      <c r="Z131" s="3" t="str">
        <f t="shared" si="75"/>
        <v>Y</v>
      </c>
      <c r="AA131" s="3" t="str">
        <f t="shared" si="76"/>
        <v>Y</v>
      </c>
      <c r="AB131" s="3" t="str">
        <f t="shared" si="77"/>
        <v>Y</v>
      </c>
      <c r="AC131" s="3" t="str">
        <f t="shared" si="78"/>
        <v>Y</v>
      </c>
      <c r="AD131" s="3" t="str">
        <f t="shared" si="79"/>
        <v>Y</v>
      </c>
      <c r="AE131" s="3" t="str">
        <f t="shared" si="80"/>
        <v>Y</v>
      </c>
      <c r="AF131" s="38">
        <v>41794</v>
      </c>
    </row>
    <row r="132" spans="1:32" ht="51" x14ac:dyDescent="0.25">
      <c r="A132" s="6" t="s">
        <v>271</v>
      </c>
      <c r="B132" s="6" t="s">
        <v>1766</v>
      </c>
      <c r="C132" s="6" t="s">
        <v>84</v>
      </c>
      <c r="D132" s="3" t="str">
        <f t="shared" si="54"/>
        <v>N</v>
      </c>
      <c r="E132" s="3"/>
      <c r="F132" s="3" t="str">
        <f t="shared" si="55"/>
        <v>N</v>
      </c>
      <c r="G132" s="3" t="str">
        <f t="shared" si="56"/>
        <v>N</v>
      </c>
      <c r="H132" s="3" t="str">
        <f t="shared" si="57"/>
        <v>N</v>
      </c>
      <c r="I132" s="3" t="str">
        <f t="shared" si="58"/>
        <v>N</v>
      </c>
      <c r="J132" s="3" t="str">
        <f t="shared" si="59"/>
        <v>N</v>
      </c>
      <c r="K132" s="3" t="str">
        <f t="shared" si="60"/>
        <v>N</v>
      </c>
      <c r="L132" s="3" t="str">
        <f t="shared" si="61"/>
        <v>N</v>
      </c>
      <c r="M132" s="3" t="str">
        <f t="shared" si="62"/>
        <v>N</v>
      </c>
      <c r="N132" s="3" t="str">
        <f t="shared" si="63"/>
        <v>N</v>
      </c>
      <c r="O132" s="3" t="str">
        <f t="shared" si="64"/>
        <v>N</v>
      </c>
      <c r="P132" s="3" t="str">
        <f t="shared" si="65"/>
        <v>N</v>
      </c>
      <c r="Q132" s="3" t="str">
        <f t="shared" si="66"/>
        <v>N</v>
      </c>
      <c r="R132" s="3" t="str">
        <f t="shared" si="67"/>
        <v>N</v>
      </c>
      <c r="S132" s="3" t="str">
        <f t="shared" si="68"/>
        <v>N</v>
      </c>
      <c r="T132" s="3" t="str">
        <f t="shared" si="69"/>
        <v>N</v>
      </c>
      <c r="U132" s="3" t="str">
        <f t="shared" si="70"/>
        <v>Y</v>
      </c>
      <c r="V132" s="3" t="str">
        <f t="shared" si="71"/>
        <v>N</v>
      </c>
      <c r="W132" s="3" t="str">
        <f t="shared" si="72"/>
        <v>N</v>
      </c>
      <c r="X132" s="3" t="str">
        <f t="shared" si="73"/>
        <v>N</v>
      </c>
      <c r="Y132" s="3" t="str">
        <f t="shared" si="74"/>
        <v>N</v>
      </c>
      <c r="Z132" s="3" t="str">
        <f t="shared" si="75"/>
        <v>N</v>
      </c>
      <c r="AA132" s="3" t="str">
        <f t="shared" si="76"/>
        <v>N</v>
      </c>
      <c r="AB132" s="3" t="str">
        <f t="shared" si="77"/>
        <v>N</v>
      </c>
      <c r="AC132" s="3" t="str">
        <f t="shared" si="78"/>
        <v>N</v>
      </c>
      <c r="AD132" s="3" t="str">
        <f t="shared" si="79"/>
        <v>N</v>
      </c>
      <c r="AE132" s="3" t="str">
        <f t="shared" si="80"/>
        <v>N</v>
      </c>
      <c r="AF132" s="38">
        <v>41794</v>
      </c>
    </row>
    <row r="133" spans="1:32" ht="51" x14ac:dyDescent="0.25">
      <c r="A133" s="6" t="s">
        <v>1638</v>
      </c>
      <c r="B133" s="6" t="s">
        <v>2056</v>
      </c>
      <c r="C133" s="6" t="s">
        <v>109</v>
      </c>
      <c r="D133" s="3" t="str">
        <f t="shared" si="54"/>
        <v>Y</v>
      </c>
      <c r="E133" s="3"/>
      <c r="F133" s="3" t="str">
        <f t="shared" si="55"/>
        <v>N</v>
      </c>
      <c r="G133" s="3" t="str">
        <f t="shared" si="56"/>
        <v>N</v>
      </c>
      <c r="H133" s="3" t="str">
        <f t="shared" si="57"/>
        <v>N</v>
      </c>
      <c r="I133" s="3" t="str">
        <f t="shared" si="58"/>
        <v>N</v>
      </c>
      <c r="J133" s="3" t="str">
        <f t="shared" si="59"/>
        <v>N</v>
      </c>
      <c r="K133" s="3" t="str">
        <f t="shared" si="60"/>
        <v>N</v>
      </c>
      <c r="L133" s="3" t="str">
        <f t="shared" si="61"/>
        <v>N</v>
      </c>
      <c r="M133" s="3" t="str">
        <f t="shared" si="62"/>
        <v>N</v>
      </c>
      <c r="N133" s="3" t="str">
        <f t="shared" si="63"/>
        <v>N</v>
      </c>
      <c r="O133" s="3" t="str">
        <f t="shared" si="64"/>
        <v>N</v>
      </c>
      <c r="P133" s="3" t="str">
        <f t="shared" si="65"/>
        <v>N</v>
      </c>
      <c r="Q133" s="3" t="str">
        <f t="shared" si="66"/>
        <v>N</v>
      </c>
      <c r="R133" s="3" t="str">
        <f t="shared" si="67"/>
        <v>N</v>
      </c>
      <c r="S133" s="3" t="str">
        <f t="shared" si="68"/>
        <v>N</v>
      </c>
      <c r="T133" s="3" t="str">
        <f t="shared" si="69"/>
        <v>N</v>
      </c>
      <c r="U133" s="3" t="str">
        <f t="shared" si="70"/>
        <v>N</v>
      </c>
      <c r="V133" s="3" t="str">
        <f t="shared" si="71"/>
        <v>N</v>
      </c>
      <c r="W133" s="3" t="str">
        <f t="shared" si="72"/>
        <v>N</v>
      </c>
      <c r="X133" s="3" t="str">
        <f t="shared" si="73"/>
        <v>N</v>
      </c>
      <c r="Y133" s="3" t="str">
        <f t="shared" si="74"/>
        <v>N</v>
      </c>
      <c r="Z133" s="3" t="str">
        <f t="shared" si="75"/>
        <v>N</v>
      </c>
      <c r="AA133" s="3" t="str">
        <f t="shared" si="76"/>
        <v>N</v>
      </c>
      <c r="AB133" s="3" t="str">
        <f t="shared" si="77"/>
        <v>N</v>
      </c>
      <c r="AC133" s="3" t="str">
        <f t="shared" si="78"/>
        <v>N</v>
      </c>
      <c r="AD133" s="3" t="str">
        <f t="shared" si="79"/>
        <v>N</v>
      </c>
      <c r="AE133" s="3" t="str">
        <f t="shared" si="80"/>
        <v>N</v>
      </c>
      <c r="AF133" s="38">
        <v>41794</v>
      </c>
    </row>
    <row r="134" spans="1:32" ht="51" x14ac:dyDescent="0.25">
      <c r="A134" s="6" t="s">
        <v>1497</v>
      </c>
      <c r="B134" s="6" t="s">
        <v>1767</v>
      </c>
      <c r="C134" s="6" t="s">
        <v>109</v>
      </c>
      <c r="D134" s="3" t="str">
        <f t="shared" si="54"/>
        <v>Y</v>
      </c>
      <c r="E134" s="3"/>
      <c r="F134" s="3" t="str">
        <f t="shared" si="55"/>
        <v>N</v>
      </c>
      <c r="G134" s="3" t="str">
        <f t="shared" si="56"/>
        <v>N</v>
      </c>
      <c r="H134" s="3" t="str">
        <f t="shared" si="57"/>
        <v>N</v>
      </c>
      <c r="I134" s="3" t="str">
        <f t="shared" si="58"/>
        <v>N</v>
      </c>
      <c r="J134" s="3" t="str">
        <f t="shared" si="59"/>
        <v>N</v>
      </c>
      <c r="K134" s="3" t="str">
        <f t="shared" si="60"/>
        <v>N</v>
      </c>
      <c r="L134" s="3" t="str">
        <f t="shared" si="61"/>
        <v>N</v>
      </c>
      <c r="M134" s="3" t="str">
        <f t="shared" si="62"/>
        <v>N</v>
      </c>
      <c r="N134" s="3" t="str">
        <f t="shared" si="63"/>
        <v>N</v>
      </c>
      <c r="O134" s="3" t="str">
        <f t="shared" si="64"/>
        <v>N</v>
      </c>
      <c r="P134" s="3" t="str">
        <f t="shared" si="65"/>
        <v>N</v>
      </c>
      <c r="Q134" s="3" t="str">
        <f t="shared" si="66"/>
        <v>N</v>
      </c>
      <c r="R134" s="3" t="str">
        <f t="shared" si="67"/>
        <v>N</v>
      </c>
      <c r="S134" s="3" t="str">
        <f t="shared" si="68"/>
        <v>N</v>
      </c>
      <c r="T134" s="3" t="str">
        <f t="shared" si="69"/>
        <v>N</v>
      </c>
      <c r="U134" s="3" t="str">
        <f t="shared" si="70"/>
        <v>N</v>
      </c>
      <c r="V134" s="3" t="str">
        <f t="shared" si="71"/>
        <v>N</v>
      </c>
      <c r="W134" s="3" t="str">
        <f t="shared" si="72"/>
        <v>N</v>
      </c>
      <c r="X134" s="3" t="str">
        <f t="shared" si="73"/>
        <v>N</v>
      </c>
      <c r="Y134" s="3" t="str">
        <f t="shared" si="74"/>
        <v>N</v>
      </c>
      <c r="Z134" s="3" t="str">
        <f t="shared" si="75"/>
        <v>N</v>
      </c>
      <c r="AA134" s="3" t="str">
        <f t="shared" si="76"/>
        <v>N</v>
      </c>
      <c r="AB134" s="3" t="str">
        <f t="shared" si="77"/>
        <v>N</v>
      </c>
      <c r="AC134" s="3" t="str">
        <f t="shared" si="78"/>
        <v>N</v>
      </c>
      <c r="AD134" s="3" t="str">
        <f t="shared" si="79"/>
        <v>N</v>
      </c>
      <c r="AE134" s="3" t="str">
        <f t="shared" si="80"/>
        <v>N</v>
      </c>
      <c r="AF134" s="38"/>
    </row>
    <row r="135" spans="1:32" ht="38.25" x14ac:dyDescent="0.25">
      <c r="A135" s="6" t="s">
        <v>213</v>
      </c>
      <c r="B135" s="6" t="s">
        <v>1769</v>
      </c>
      <c r="C135" s="6" t="s">
        <v>172</v>
      </c>
      <c r="D135" s="3" t="str">
        <f t="shared" si="54"/>
        <v>N</v>
      </c>
      <c r="E135" s="3"/>
      <c r="F135" s="3" t="str">
        <f t="shared" si="55"/>
        <v>N</v>
      </c>
      <c r="G135" s="3" t="str">
        <f t="shared" si="56"/>
        <v>N</v>
      </c>
      <c r="H135" s="3" t="str">
        <f t="shared" si="57"/>
        <v>N</v>
      </c>
      <c r="I135" s="3" t="str">
        <f t="shared" si="58"/>
        <v>N</v>
      </c>
      <c r="J135" s="3" t="str">
        <f t="shared" si="59"/>
        <v>N</v>
      </c>
      <c r="K135" s="3" t="str">
        <f t="shared" si="60"/>
        <v>Y</v>
      </c>
      <c r="L135" s="3" t="str">
        <f t="shared" si="61"/>
        <v>N</v>
      </c>
      <c r="M135" s="3" t="str">
        <f t="shared" si="62"/>
        <v>N</v>
      </c>
      <c r="N135" s="3" t="str">
        <f t="shared" si="63"/>
        <v>N</v>
      </c>
      <c r="O135" s="3" t="str">
        <f t="shared" si="64"/>
        <v>N</v>
      </c>
      <c r="P135" s="3" t="str">
        <f t="shared" si="65"/>
        <v>N</v>
      </c>
      <c r="Q135" s="3" t="str">
        <f t="shared" si="66"/>
        <v>N</v>
      </c>
      <c r="R135" s="3" t="str">
        <f t="shared" si="67"/>
        <v>N</v>
      </c>
      <c r="S135" s="3" t="str">
        <f t="shared" si="68"/>
        <v>N</v>
      </c>
      <c r="T135" s="3" t="str">
        <f t="shared" si="69"/>
        <v>N</v>
      </c>
      <c r="U135" s="3" t="str">
        <f t="shared" si="70"/>
        <v>N</v>
      </c>
      <c r="V135" s="3" t="str">
        <f t="shared" si="71"/>
        <v>N</v>
      </c>
      <c r="W135" s="3" t="str">
        <f t="shared" si="72"/>
        <v>N</v>
      </c>
      <c r="X135" s="3" t="str">
        <f t="shared" si="73"/>
        <v>N</v>
      </c>
      <c r="Y135" s="3" t="str">
        <f t="shared" si="74"/>
        <v>N</v>
      </c>
      <c r="Z135" s="3" t="str">
        <f t="shared" si="75"/>
        <v>N</v>
      </c>
      <c r="AA135" s="3" t="str">
        <f t="shared" si="76"/>
        <v>N</v>
      </c>
      <c r="AB135" s="3" t="str">
        <f t="shared" si="77"/>
        <v>N</v>
      </c>
      <c r="AC135" s="3" t="str">
        <f t="shared" si="78"/>
        <v>N</v>
      </c>
      <c r="AD135" s="3" t="str">
        <f t="shared" si="79"/>
        <v>N</v>
      </c>
      <c r="AE135" s="3" t="str">
        <f t="shared" si="80"/>
        <v>N</v>
      </c>
      <c r="AF135" s="38">
        <v>41794</v>
      </c>
    </row>
    <row r="136" spans="1:32" ht="38.25" x14ac:dyDescent="0.25">
      <c r="A136" s="6" t="s">
        <v>190</v>
      </c>
      <c r="B136" s="6" t="s">
        <v>1770</v>
      </c>
      <c r="C136" s="6" t="s">
        <v>85</v>
      </c>
      <c r="D136" s="3" t="str">
        <f t="shared" si="54"/>
        <v>Y</v>
      </c>
      <c r="E136" s="3"/>
      <c r="F136" s="3" t="str">
        <f t="shared" si="55"/>
        <v>N</v>
      </c>
      <c r="G136" s="3" t="str">
        <f t="shared" si="56"/>
        <v>N</v>
      </c>
      <c r="H136" s="3" t="str">
        <f t="shared" si="57"/>
        <v>N</v>
      </c>
      <c r="I136" s="3" t="str">
        <f t="shared" si="58"/>
        <v>N</v>
      </c>
      <c r="J136" s="3" t="str">
        <f t="shared" si="59"/>
        <v>N</v>
      </c>
      <c r="K136" s="3" t="str">
        <f t="shared" si="60"/>
        <v>N</v>
      </c>
      <c r="L136" s="3" t="str">
        <f t="shared" si="61"/>
        <v>N</v>
      </c>
      <c r="M136" s="3" t="str">
        <f t="shared" si="62"/>
        <v>N</v>
      </c>
      <c r="N136" s="3" t="str">
        <f t="shared" si="63"/>
        <v>N</v>
      </c>
      <c r="O136" s="3" t="str">
        <f t="shared" si="64"/>
        <v>N</v>
      </c>
      <c r="P136" s="3" t="str">
        <f t="shared" si="65"/>
        <v>N</v>
      </c>
      <c r="Q136" s="3" t="str">
        <f t="shared" si="66"/>
        <v>N</v>
      </c>
      <c r="R136" s="3" t="str">
        <f t="shared" si="67"/>
        <v>N</v>
      </c>
      <c r="S136" s="3" t="str">
        <f t="shared" si="68"/>
        <v>N</v>
      </c>
      <c r="T136" s="3" t="str">
        <f t="shared" si="69"/>
        <v>N</v>
      </c>
      <c r="U136" s="3" t="str">
        <f t="shared" si="70"/>
        <v>N</v>
      </c>
      <c r="V136" s="3" t="str">
        <f t="shared" si="71"/>
        <v>N</v>
      </c>
      <c r="W136" s="3" t="str">
        <f t="shared" si="72"/>
        <v>N</v>
      </c>
      <c r="X136" s="3" t="str">
        <f t="shared" si="73"/>
        <v>N</v>
      </c>
      <c r="Y136" s="3" t="str">
        <f t="shared" si="74"/>
        <v>N</v>
      </c>
      <c r="Z136" s="3" t="str">
        <f t="shared" si="75"/>
        <v>N</v>
      </c>
      <c r="AA136" s="3" t="str">
        <f t="shared" si="76"/>
        <v>N</v>
      </c>
      <c r="AB136" s="3" t="str">
        <f t="shared" si="77"/>
        <v>N</v>
      </c>
      <c r="AC136" s="3" t="str">
        <f t="shared" si="78"/>
        <v>N</v>
      </c>
      <c r="AD136" s="3" t="str">
        <f t="shared" si="79"/>
        <v>N</v>
      </c>
      <c r="AE136" s="3" t="str">
        <f t="shared" si="80"/>
        <v>N</v>
      </c>
      <c r="AF136" s="38">
        <v>41794</v>
      </c>
    </row>
    <row r="137" spans="1:32" ht="51" x14ac:dyDescent="0.25">
      <c r="A137" s="6" t="s">
        <v>231</v>
      </c>
      <c r="B137" s="6" t="s">
        <v>1771</v>
      </c>
      <c r="C137" s="6" t="s">
        <v>105</v>
      </c>
      <c r="D137" s="3" t="str">
        <f t="shared" si="54"/>
        <v>N</v>
      </c>
      <c r="E137" s="3"/>
      <c r="F137" s="3" t="str">
        <f t="shared" si="55"/>
        <v>N</v>
      </c>
      <c r="G137" s="3" t="str">
        <f t="shared" si="56"/>
        <v>N</v>
      </c>
      <c r="H137" s="3" t="str">
        <f t="shared" si="57"/>
        <v>N</v>
      </c>
      <c r="I137" s="3" t="str">
        <f t="shared" si="58"/>
        <v>N</v>
      </c>
      <c r="J137" s="3" t="str">
        <f t="shared" si="59"/>
        <v>N</v>
      </c>
      <c r="K137" s="3" t="str">
        <f t="shared" si="60"/>
        <v>N</v>
      </c>
      <c r="L137" s="3" t="str">
        <f t="shared" si="61"/>
        <v>N</v>
      </c>
      <c r="M137" s="3" t="str">
        <f t="shared" si="62"/>
        <v>N</v>
      </c>
      <c r="N137" s="3" t="str">
        <f t="shared" si="63"/>
        <v>N</v>
      </c>
      <c r="O137" s="3" t="str">
        <f t="shared" si="64"/>
        <v>N</v>
      </c>
      <c r="P137" s="3" t="str">
        <f t="shared" si="65"/>
        <v>N</v>
      </c>
      <c r="Q137" s="3" t="str">
        <f t="shared" si="66"/>
        <v>N</v>
      </c>
      <c r="R137" s="3" t="str">
        <f t="shared" si="67"/>
        <v>N</v>
      </c>
      <c r="S137" s="3" t="str">
        <f t="shared" si="68"/>
        <v>N</v>
      </c>
      <c r="T137" s="3" t="str">
        <f t="shared" si="69"/>
        <v>N</v>
      </c>
      <c r="U137" s="3" t="str">
        <f t="shared" si="70"/>
        <v>N</v>
      </c>
      <c r="V137" s="3" t="str">
        <f t="shared" si="71"/>
        <v>N</v>
      </c>
      <c r="W137" s="3" t="str">
        <f t="shared" si="72"/>
        <v>Y</v>
      </c>
      <c r="X137" s="3" t="str">
        <f t="shared" si="73"/>
        <v>N</v>
      </c>
      <c r="Y137" s="3" t="str">
        <f t="shared" si="74"/>
        <v>N</v>
      </c>
      <c r="Z137" s="3" t="str">
        <f t="shared" si="75"/>
        <v>N</v>
      </c>
      <c r="AA137" s="3" t="str">
        <f t="shared" si="76"/>
        <v>N</v>
      </c>
      <c r="AB137" s="3" t="str">
        <f t="shared" si="77"/>
        <v>N</v>
      </c>
      <c r="AC137" s="3" t="str">
        <f t="shared" si="78"/>
        <v>N</v>
      </c>
      <c r="AD137" s="3" t="str">
        <f t="shared" si="79"/>
        <v>N</v>
      </c>
      <c r="AE137" s="3" t="str">
        <f t="shared" si="80"/>
        <v>N</v>
      </c>
      <c r="AF137" s="38">
        <v>41794</v>
      </c>
    </row>
    <row r="138" spans="1:32" ht="63.75" x14ac:dyDescent="0.25">
      <c r="A138" s="6" t="s">
        <v>235</v>
      </c>
      <c r="B138" s="6" t="s">
        <v>1772</v>
      </c>
      <c r="C138" s="6" t="s">
        <v>86</v>
      </c>
      <c r="D138" s="3" t="str">
        <f t="shared" si="54"/>
        <v>N</v>
      </c>
      <c r="E138" s="3"/>
      <c r="F138" s="3" t="str">
        <f t="shared" si="55"/>
        <v>N</v>
      </c>
      <c r="G138" s="3" t="str">
        <f t="shared" si="56"/>
        <v>N</v>
      </c>
      <c r="H138" s="3" t="str">
        <f t="shared" si="57"/>
        <v>N</v>
      </c>
      <c r="I138" s="3" t="str">
        <f t="shared" si="58"/>
        <v>N</v>
      </c>
      <c r="J138" s="3" t="str">
        <f t="shared" si="59"/>
        <v>N</v>
      </c>
      <c r="K138" s="3" t="str">
        <f t="shared" si="60"/>
        <v>N</v>
      </c>
      <c r="L138" s="3" t="str">
        <f t="shared" si="61"/>
        <v>N</v>
      </c>
      <c r="M138" s="3" t="str">
        <f t="shared" si="62"/>
        <v>N</v>
      </c>
      <c r="N138" s="3" t="str">
        <f t="shared" si="63"/>
        <v>N</v>
      </c>
      <c r="O138" s="3" t="str">
        <f t="shared" si="64"/>
        <v>N</v>
      </c>
      <c r="P138" s="3" t="str">
        <f t="shared" si="65"/>
        <v>N</v>
      </c>
      <c r="Q138" s="3" t="str">
        <f t="shared" si="66"/>
        <v>N</v>
      </c>
      <c r="R138" s="3" t="str">
        <f t="shared" si="67"/>
        <v>Y</v>
      </c>
      <c r="S138" s="3" t="str">
        <f t="shared" si="68"/>
        <v>N</v>
      </c>
      <c r="T138" s="3" t="str">
        <f t="shared" si="69"/>
        <v>N</v>
      </c>
      <c r="U138" s="3" t="str">
        <f t="shared" si="70"/>
        <v>N</v>
      </c>
      <c r="V138" s="3" t="str">
        <f t="shared" si="71"/>
        <v>N</v>
      </c>
      <c r="W138" s="3" t="str">
        <f t="shared" si="72"/>
        <v>N</v>
      </c>
      <c r="X138" s="3" t="str">
        <f t="shared" si="73"/>
        <v>N</v>
      </c>
      <c r="Y138" s="3" t="str">
        <f t="shared" si="74"/>
        <v>N</v>
      </c>
      <c r="Z138" s="3" t="str">
        <f t="shared" si="75"/>
        <v>N</v>
      </c>
      <c r="AA138" s="3" t="str">
        <f t="shared" si="76"/>
        <v>N</v>
      </c>
      <c r="AB138" s="3" t="str">
        <f t="shared" si="77"/>
        <v>N</v>
      </c>
      <c r="AC138" s="3" t="str">
        <f t="shared" si="78"/>
        <v>N</v>
      </c>
      <c r="AD138" s="3" t="str">
        <f t="shared" si="79"/>
        <v>N</v>
      </c>
      <c r="AE138" s="3" t="str">
        <f t="shared" si="80"/>
        <v>N</v>
      </c>
      <c r="AF138" s="38">
        <v>41794</v>
      </c>
    </row>
    <row r="139" spans="1:32" ht="25.5" x14ac:dyDescent="0.25">
      <c r="A139" s="6" t="s">
        <v>274</v>
      </c>
      <c r="B139" s="6" t="s">
        <v>1773</v>
      </c>
      <c r="C139" s="6" t="s">
        <v>118</v>
      </c>
      <c r="D139" s="3" t="str">
        <f t="shared" si="54"/>
        <v>N</v>
      </c>
      <c r="E139" s="3"/>
      <c r="F139" s="3" t="str">
        <f t="shared" si="55"/>
        <v>N</v>
      </c>
      <c r="G139" s="3" t="str">
        <f t="shared" si="56"/>
        <v>N</v>
      </c>
      <c r="H139" s="3" t="str">
        <f t="shared" si="57"/>
        <v>N</v>
      </c>
      <c r="I139" s="3" t="str">
        <f t="shared" si="58"/>
        <v>N</v>
      </c>
      <c r="J139" s="3" t="str">
        <f t="shared" si="59"/>
        <v>N</v>
      </c>
      <c r="K139" s="3" t="str">
        <f t="shared" si="60"/>
        <v>N</v>
      </c>
      <c r="L139" s="3" t="str">
        <f t="shared" si="61"/>
        <v>N</v>
      </c>
      <c r="M139" s="3" t="str">
        <f t="shared" si="62"/>
        <v>N</v>
      </c>
      <c r="N139" s="3" t="str">
        <f t="shared" si="63"/>
        <v>N</v>
      </c>
      <c r="O139" s="3" t="str">
        <f t="shared" si="64"/>
        <v>N</v>
      </c>
      <c r="P139" s="3" t="str">
        <f t="shared" si="65"/>
        <v>N</v>
      </c>
      <c r="Q139" s="3" t="str">
        <f t="shared" si="66"/>
        <v>N</v>
      </c>
      <c r="R139" s="3" t="str">
        <f t="shared" si="67"/>
        <v>N</v>
      </c>
      <c r="S139" s="3" t="str">
        <f t="shared" si="68"/>
        <v>N</v>
      </c>
      <c r="T139" s="3" t="str">
        <f t="shared" si="69"/>
        <v>N</v>
      </c>
      <c r="U139" s="3" t="str">
        <f t="shared" si="70"/>
        <v>N</v>
      </c>
      <c r="V139" s="3" t="str">
        <f t="shared" si="71"/>
        <v>N</v>
      </c>
      <c r="W139" s="3" t="str">
        <f t="shared" si="72"/>
        <v>Y</v>
      </c>
      <c r="X139" s="3" t="str">
        <f t="shared" si="73"/>
        <v>N</v>
      </c>
      <c r="Y139" s="3" t="str">
        <f t="shared" si="74"/>
        <v>N</v>
      </c>
      <c r="Z139" s="3" t="str">
        <f t="shared" si="75"/>
        <v>N</v>
      </c>
      <c r="AA139" s="3" t="str">
        <f t="shared" si="76"/>
        <v>N</v>
      </c>
      <c r="AB139" s="3" t="str">
        <f t="shared" si="77"/>
        <v>N</v>
      </c>
      <c r="AC139" s="3" t="str">
        <f t="shared" si="78"/>
        <v>N</v>
      </c>
      <c r="AD139" s="3" t="str">
        <f t="shared" si="79"/>
        <v>N</v>
      </c>
      <c r="AE139" s="3" t="str">
        <f t="shared" si="80"/>
        <v>N</v>
      </c>
      <c r="AF139" s="38">
        <v>41794</v>
      </c>
    </row>
    <row r="140" spans="1:32" ht="25.5" x14ac:dyDescent="0.25">
      <c r="A140" s="6" t="s">
        <v>273</v>
      </c>
      <c r="B140" s="6" t="s">
        <v>1774</v>
      </c>
      <c r="C140" s="6" t="s">
        <v>115</v>
      </c>
      <c r="D140" s="3" t="str">
        <f t="shared" si="54"/>
        <v>N</v>
      </c>
      <c r="E140" s="3"/>
      <c r="F140" s="3" t="str">
        <f t="shared" si="55"/>
        <v>N</v>
      </c>
      <c r="G140" s="3" t="str">
        <f t="shared" si="56"/>
        <v>N</v>
      </c>
      <c r="H140" s="3" t="str">
        <f t="shared" si="57"/>
        <v>N</v>
      </c>
      <c r="I140" s="3" t="str">
        <f t="shared" si="58"/>
        <v>N</v>
      </c>
      <c r="J140" s="3" t="str">
        <f t="shared" si="59"/>
        <v>N</v>
      </c>
      <c r="K140" s="3" t="str">
        <f t="shared" si="60"/>
        <v>N</v>
      </c>
      <c r="L140" s="3" t="str">
        <f t="shared" si="61"/>
        <v>N</v>
      </c>
      <c r="M140" s="3" t="str">
        <f t="shared" si="62"/>
        <v>N</v>
      </c>
      <c r="N140" s="3" t="str">
        <f t="shared" si="63"/>
        <v>N</v>
      </c>
      <c r="O140" s="3" t="str">
        <f t="shared" si="64"/>
        <v>N</v>
      </c>
      <c r="P140" s="3" t="str">
        <f t="shared" si="65"/>
        <v>N</v>
      </c>
      <c r="Q140" s="3" t="str">
        <f t="shared" si="66"/>
        <v>N</v>
      </c>
      <c r="R140" s="3" t="str">
        <f t="shared" si="67"/>
        <v>N</v>
      </c>
      <c r="S140" s="3" t="str">
        <f t="shared" si="68"/>
        <v>N</v>
      </c>
      <c r="T140" s="3" t="str">
        <f t="shared" si="69"/>
        <v>N</v>
      </c>
      <c r="U140" s="3" t="str">
        <f t="shared" si="70"/>
        <v>N</v>
      </c>
      <c r="V140" s="3" t="str">
        <f t="shared" si="71"/>
        <v>N</v>
      </c>
      <c r="W140" s="3" t="str">
        <f t="shared" si="72"/>
        <v>Y</v>
      </c>
      <c r="X140" s="3" t="str">
        <f t="shared" si="73"/>
        <v>N</v>
      </c>
      <c r="Y140" s="3" t="str">
        <f t="shared" si="74"/>
        <v>N</v>
      </c>
      <c r="Z140" s="3" t="str">
        <f t="shared" si="75"/>
        <v>N</v>
      </c>
      <c r="AA140" s="3" t="str">
        <f t="shared" si="76"/>
        <v>N</v>
      </c>
      <c r="AB140" s="3" t="str">
        <f t="shared" si="77"/>
        <v>N</v>
      </c>
      <c r="AC140" s="3" t="str">
        <f t="shared" si="78"/>
        <v>N</v>
      </c>
      <c r="AD140" s="3" t="str">
        <f t="shared" si="79"/>
        <v>N</v>
      </c>
      <c r="AE140" s="3" t="str">
        <f t="shared" si="80"/>
        <v>N</v>
      </c>
      <c r="AF140" s="38">
        <v>41794</v>
      </c>
    </row>
    <row r="141" spans="1:32" ht="25.5" x14ac:dyDescent="0.25">
      <c r="A141" s="6" t="s">
        <v>280</v>
      </c>
      <c r="B141" s="6" t="s">
        <v>1775</v>
      </c>
      <c r="C141" s="6" t="s">
        <v>277</v>
      </c>
      <c r="D141" s="3" t="str">
        <f t="shared" si="54"/>
        <v>N</v>
      </c>
      <c r="E141" s="3"/>
      <c r="F141" s="3" t="str">
        <f t="shared" si="55"/>
        <v>N</v>
      </c>
      <c r="G141" s="3" t="str">
        <f t="shared" si="56"/>
        <v>N</v>
      </c>
      <c r="H141" s="3" t="str">
        <f t="shared" si="57"/>
        <v>N</v>
      </c>
      <c r="I141" s="3" t="str">
        <f t="shared" si="58"/>
        <v>N</v>
      </c>
      <c r="J141" s="3" t="str">
        <f t="shared" si="59"/>
        <v>N</v>
      </c>
      <c r="K141" s="3" t="str">
        <f t="shared" si="60"/>
        <v>N</v>
      </c>
      <c r="L141" s="3" t="str">
        <f t="shared" si="61"/>
        <v>N</v>
      </c>
      <c r="M141" s="3" t="str">
        <f t="shared" si="62"/>
        <v>N</v>
      </c>
      <c r="N141" s="3" t="str">
        <f t="shared" si="63"/>
        <v>N</v>
      </c>
      <c r="O141" s="3" t="str">
        <f t="shared" si="64"/>
        <v>N</v>
      </c>
      <c r="P141" s="3" t="str">
        <f t="shared" si="65"/>
        <v>N</v>
      </c>
      <c r="Q141" s="3" t="str">
        <f t="shared" si="66"/>
        <v>N</v>
      </c>
      <c r="R141" s="3" t="str">
        <f t="shared" si="67"/>
        <v>N</v>
      </c>
      <c r="S141" s="3" t="str">
        <f t="shared" si="68"/>
        <v>N</v>
      </c>
      <c r="T141" s="3" t="str">
        <f t="shared" si="69"/>
        <v>N</v>
      </c>
      <c r="U141" s="3" t="str">
        <f t="shared" si="70"/>
        <v>N</v>
      </c>
      <c r="V141" s="3" t="str">
        <f t="shared" si="71"/>
        <v>N</v>
      </c>
      <c r="W141" s="3" t="str">
        <f t="shared" si="72"/>
        <v>Y</v>
      </c>
      <c r="X141" s="3" t="str">
        <f t="shared" si="73"/>
        <v>N</v>
      </c>
      <c r="Y141" s="3" t="str">
        <f t="shared" si="74"/>
        <v>N</v>
      </c>
      <c r="Z141" s="3" t="str">
        <f t="shared" si="75"/>
        <v>N</v>
      </c>
      <c r="AA141" s="3" t="str">
        <f t="shared" si="76"/>
        <v>N</v>
      </c>
      <c r="AB141" s="3" t="str">
        <f t="shared" si="77"/>
        <v>N</v>
      </c>
      <c r="AC141" s="3" t="str">
        <f t="shared" si="78"/>
        <v>N</v>
      </c>
      <c r="AD141" s="3" t="str">
        <f t="shared" si="79"/>
        <v>N</v>
      </c>
      <c r="AE141" s="3" t="str">
        <f t="shared" si="80"/>
        <v>N</v>
      </c>
      <c r="AF141" s="38">
        <v>41794</v>
      </c>
    </row>
    <row r="142" spans="1:32" ht="25.5" x14ac:dyDescent="0.25">
      <c r="A142" s="6" t="s">
        <v>278</v>
      </c>
      <c r="B142" s="6" t="s">
        <v>1775</v>
      </c>
      <c r="C142" s="6" t="s">
        <v>277</v>
      </c>
      <c r="D142" s="3" t="str">
        <f t="shared" si="54"/>
        <v>N</v>
      </c>
      <c r="E142" s="3"/>
      <c r="F142" s="3" t="str">
        <f t="shared" si="55"/>
        <v>N</v>
      </c>
      <c r="G142" s="3" t="str">
        <f t="shared" si="56"/>
        <v>N</v>
      </c>
      <c r="H142" s="3" t="str">
        <f t="shared" si="57"/>
        <v>N</v>
      </c>
      <c r="I142" s="3" t="str">
        <f t="shared" si="58"/>
        <v>N</v>
      </c>
      <c r="J142" s="3" t="str">
        <f t="shared" si="59"/>
        <v>N</v>
      </c>
      <c r="K142" s="3" t="str">
        <f t="shared" si="60"/>
        <v>N</v>
      </c>
      <c r="L142" s="3" t="str">
        <f t="shared" si="61"/>
        <v>N</v>
      </c>
      <c r="M142" s="3" t="str">
        <f t="shared" si="62"/>
        <v>N</v>
      </c>
      <c r="N142" s="3" t="str">
        <f t="shared" si="63"/>
        <v>N</v>
      </c>
      <c r="O142" s="3" t="str">
        <f t="shared" si="64"/>
        <v>N</v>
      </c>
      <c r="P142" s="3" t="str">
        <f t="shared" si="65"/>
        <v>N</v>
      </c>
      <c r="Q142" s="3" t="str">
        <f t="shared" si="66"/>
        <v>N</v>
      </c>
      <c r="R142" s="3" t="str">
        <f t="shared" si="67"/>
        <v>N</v>
      </c>
      <c r="S142" s="3" t="str">
        <f t="shared" si="68"/>
        <v>N</v>
      </c>
      <c r="T142" s="3" t="str">
        <f t="shared" si="69"/>
        <v>N</v>
      </c>
      <c r="U142" s="3" t="str">
        <f t="shared" si="70"/>
        <v>N</v>
      </c>
      <c r="V142" s="3" t="str">
        <f t="shared" si="71"/>
        <v>N</v>
      </c>
      <c r="W142" s="3" t="str">
        <f t="shared" si="72"/>
        <v>Y</v>
      </c>
      <c r="X142" s="3" t="str">
        <f t="shared" si="73"/>
        <v>N</v>
      </c>
      <c r="Y142" s="3" t="str">
        <f t="shared" si="74"/>
        <v>N</v>
      </c>
      <c r="Z142" s="3" t="str">
        <f t="shared" si="75"/>
        <v>N</v>
      </c>
      <c r="AA142" s="3" t="str">
        <f t="shared" si="76"/>
        <v>N</v>
      </c>
      <c r="AB142" s="3" t="str">
        <f t="shared" si="77"/>
        <v>N</v>
      </c>
      <c r="AC142" s="3" t="str">
        <f t="shared" si="78"/>
        <v>N</v>
      </c>
      <c r="AD142" s="3" t="str">
        <f t="shared" si="79"/>
        <v>N</v>
      </c>
      <c r="AE142" s="3" t="str">
        <f t="shared" si="80"/>
        <v>N</v>
      </c>
      <c r="AF142" s="38">
        <v>41794</v>
      </c>
    </row>
    <row r="143" spans="1:32" ht="25.5" x14ac:dyDescent="0.25">
      <c r="A143" s="6" t="s">
        <v>279</v>
      </c>
      <c r="B143" s="6" t="s">
        <v>1775</v>
      </c>
      <c r="C143" s="6" t="s">
        <v>277</v>
      </c>
      <c r="D143" s="3" t="str">
        <f t="shared" si="54"/>
        <v>N</v>
      </c>
      <c r="E143" s="3"/>
      <c r="F143" s="3" t="str">
        <f t="shared" si="55"/>
        <v>N</v>
      </c>
      <c r="G143" s="3" t="str">
        <f t="shared" si="56"/>
        <v>N</v>
      </c>
      <c r="H143" s="3" t="str">
        <f t="shared" si="57"/>
        <v>N</v>
      </c>
      <c r="I143" s="3" t="str">
        <f t="shared" si="58"/>
        <v>N</v>
      </c>
      <c r="J143" s="3" t="str">
        <f t="shared" si="59"/>
        <v>N</v>
      </c>
      <c r="K143" s="3" t="str">
        <f t="shared" si="60"/>
        <v>N</v>
      </c>
      <c r="L143" s="3" t="str">
        <f t="shared" si="61"/>
        <v>N</v>
      </c>
      <c r="M143" s="3" t="str">
        <f t="shared" si="62"/>
        <v>N</v>
      </c>
      <c r="N143" s="3" t="str">
        <f t="shared" si="63"/>
        <v>N</v>
      </c>
      <c r="O143" s="3" t="str">
        <f t="shared" si="64"/>
        <v>N</v>
      </c>
      <c r="P143" s="3" t="str">
        <f t="shared" si="65"/>
        <v>N</v>
      </c>
      <c r="Q143" s="3" t="str">
        <f t="shared" si="66"/>
        <v>N</v>
      </c>
      <c r="R143" s="3" t="str">
        <f t="shared" si="67"/>
        <v>N</v>
      </c>
      <c r="S143" s="3" t="str">
        <f t="shared" si="68"/>
        <v>N</v>
      </c>
      <c r="T143" s="3" t="str">
        <f t="shared" si="69"/>
        <v>N</v>
      </c>
      <c r="U143" s="3" t="str">
        <f t="shared" si="70"/>
        <v>N</v>
      </c>
      <c r="V143" s="3" t="str">
        <f t="shared" si="71"/>
        <v>N</v>
      </c>
      <c r="W143" s="3" t="str">
        <f t="shared" si="72"/>
        <v>Y</v>
      </c>
      <c r="X143" s="3" t="str">
        <f t="shared" si="73"/>
        <v>N</v>
      </c>
      <c r="Y143" s="3" t="str">
        <f t="shared" si="74"/>
        <v>N</v>
      </c>
      <c r="Z143" s="3" t="str">
        <f t="shared" si="75"/>
        <v>N</v>
      </c>
      <c r="AA143" s="3" t="str">
        <f t="shared" si="76"/>
        <v>N</v>
      </c>
      <c r="AB143" s="3" t="str">
        <f t="shared" si="77"/>
        <v>N</v>
      </c>
      <c r="AC143" s="3" t="str">
        <f t="shared" si="78"/>
        <v>N</v>
      </c>
      <c r="AD143" s="3" t="str">
        <f t="shared" si="79"/>
        <v>N</v>
      </c>
      <c r="AE143" s="3" t="str">
        <f t="shared" si="80"/>
        <v>N</v>
      </c>
      <c r="AF143" s="38">
        <v>41794</v>
      </c>
    </row>
    <row r="144" spans="1:32" ht="76.5" x14ac:dyDescent="0.25">
      <c r="A144" s="6" t="s">
        <v>230</v>
      </c>
      <c r="B144" s="11" t="s">
        <v>1776</v>
      </c>
      <c r="C144" s="6" t="s">
        <v>85</v>
      </c>
      <c r="D144" s="3" t="str">
        <f t="shared" si="54"/>
        <v>N</v>
      </c>
      <c r="E144" s="3"/>
      <c r="F144" s="3" t="str">
        <f t="shared" si="55"/>
        <v>N</v>
      </c>
      <c r="G144" s="3" t="str">
        <f t="shared" si="56"/>
        <v>N</v>
      </c>
      <c r="H144" s="3" t="str">
        <f t="shared" si="57"/>
        <v>N</v>
      </c>
      <c r="I144" s="3" t="str">
        <f t="shared" si="58"/>
        <v>N</v>
      </c>
      <c r="J144" s="3" t="str">
        <f t="shared" si="59"/>
        <v>N</v>
      </c>
      <c r="K144" s="3" t="str">
        <f t="shared" si="60"/>
        <v>N</v>
      </c>
      <c r="L144" s="3" t="str">
        <f t="shared" si="61"/>
        <v>N</v>
      </c>
      <c r="M144" s="3" t="str">
        <f t="shared" si="62"/>
        <v>Y</v>
      </c>
      <c r="N144" s="3" t="str">
        <f t="shared" si="63"/>
        <v>N</v>
      </c>
      <c r="O144" s="3" t="str">
        <f t="shared" si="64"/>
        <v>N</v>
      </c>
      <c r="P144" s="3" t="str">
        <f t="shared" si="65"/>
        <v>N</v>
      </c>
      <c r="Q144" s="3" t="str">
        <f t="shared" si="66"/>
        <v>N</v>
      </c>
      <c r="R144" s="3" t="str">
        <f t="shared" si="67"/>
        <v>N</v>
      </c>
      <c r="S144" s="3" t="str">
        <f t="shared" si="68"/>
        <v>N</v>
      </c>
      <c r="T144" s="3" t="str">
        <f t="shared" si="69"/>
        <v>N</v>
      </c>
      <c r="U144" s="3" t="str">
        <f t="shared" si="70"/>
        <v>N</v>
      </c>
      <c r="V144" s="3" t="str">
        <f t="shared" si="71"/>
        <v>N</v>
      </c>
      <c r="W144" s="3" t="str">
        <f t="shared" si="72"/>
        <v>N</v>
      </c>
      <c r="X144" s="3" t="str">
        <f t="shared" si="73"/>
        <v>N</v>
      </c>
      <c r="Y144" s="3" t="str">
        <f t="shared" si="74"/>
        <v>N</v>
      </c>
      <c r="Z144" s="3" t="str">
        <f t="shared" si="75"/>
        <v>N</v>
      </c>
      <c r="AA144" s="3" t="str">
        <f t="shared" si="76"/>
        <v>N</v>
      </c>
      <c r="AB144" s="3" t="str">
        <f t="shared" si="77"/>
        <v>N</v>
      </c>
      <c r="AC144" s="3" t="str">
        <f t="shared" si="78"/>
        <v>N</v>
      </c>
      <c r="AD144" s="3" t="str">
        <f t="shared" si="79"/>
        <v>N</v>
      </c>
      <c r="AE144" s="3" t="str">
        <f t="shared" si="80"/>
        <v>N</v>
      </c>
      <c r="AF144" s="38">
        <v>41794</v>
      </c>
    </row>
    <row r="145" spans="1:32" ht="76.5" x14ac:dyDescent="0.25">
      <c r="A145" s="6" t="s">
        <v>1572</v>
      </c>
      <c r="B145" s="11" t="s">
        <v>1777</v>
      </c>
      <c r="C145" s="6" t="s">
        <v>85</v>
      </c>
      <c r="D145" s="3" t="str">
        <f t="shared" si="54"/>
        <v>N</v>
      </c>
      <c r="E145" s="3"/>
      <c r="F145" s="3" t="str">
        <f t="shared" si="55"/>
        <v>N</v>
      </c>
      <c r="G145" s="3" t="str">
        <f t="shared" si="56"/>
        <v>N</v>
      </c>
      <c r="H145" s="3" t="str">
        <f t="shared" si="57"/>
        <v>N</v>
      </c>
      <c r="I145" s="3" t="str">
        <f t="shared" si="58"/>
        <v>N</v>
      </c>
      <c r="J145" s="3" t="str">
        <f t="shared" si="59"/>
        <v>N</v>
      </c>
      <c r="K145" s="3" t="str">
        <f t="shared" si="60"/>
        <v>N</v>
      </c>
      <c r="L145" s="3" t="str">
        <f t="shared" si="61"/>
        <v>N</v>
      </c>
      <c r="M145" s="3" t="str">
        <f t="shared" si="62"/>
        <v>N</v>
      </c>
      <c r="N145" s="3" t="str">
        <f t="shared" si="63"/>
        <v>Y</v>
      </c>
      <c r="O145" s="3" t="str">
        <f t="shared" si="64"/>
        <v>N</v>
      </c>
      <c r="P145" s="3" t="str">
        <f t="shared" si="65"/>
        <v>N</v>
      </c>
      <c r="Q145" s="3" t="str">
        <f t="shared" si="66"/>
        <v>N</v>
      </c>
      <c r="R145" s="3" t="str">
        <f t="shared" si="67"/>
        <v>N</v>
      </c>
      <c r="S145" s="3" t="str">
        <f t="shared" si="68"/>
        <v>N</v>
      </c>
      <c r="T145" s="3" t="str">
        <f t="shared" si="69"/>
        <v>N</v>
      </c>
      <c r="U145" s="3" t="str">
        <f t="shared" si="70"/>
        <v>N</v>
      </c>
      <c r="V145" s="3" t="str">
        <f t="shared" si="71"/>
        <v>N</v>
      </c>
      <c r="W145" s="3" t="str">
        <f t="shared" si="72"/>
        <v>N</v>
      </c>
      <c r="X145" s="3" t="str">
        <f t="shared" si="73"/>
        <v>N</v>
      </c>
      <c r="Y145" s="3" t="str">
        <f t="shared" si="74"/>
        <v>N</v>
      </c>
      <c r="Z145" s="3" t="str">
        <f t="shared" si="75"/>
        <v>N</v>
      </c>
      <c r="AA145" s="3" t="str">
        <f t="shared" si="76"/>
        <v>N</v>
      </c>
      <c r="AB145" s="3" t="str">
        <f t="shared" si="77"/>
        <v>N</v>
      </c>
      <c r="AC145" s="3" t="str">
        <f t="shared" si="78"/>
        <v>N</v>
      </c>
      <c r="AD145" s="3" t="str">
        <f t="shared" si="79"/>
        <v>N</v>
      </c>
      <c r="AE145" s="3" t="str">
        <f t="shared" si="80"/>
        <v>N</v>
      </c>
      <c r="AF145" s="38">
        <v>41860</v>
      </c>
    </row>
    <row r="146" spans="1:32" ht="25.5" x14ac:dyDescent="0.25">
      <c r="A146" s="6" t="s">
        <v>250</v>
      </c>
      <c r="B146" s="6" t="s">
        <v>1778</v>
      </c>
      <c r="C146" s="6" t="s">
        <v>160</v>
      </c>
      <c r="D146" s="3" t="str">
        <f t="shared" si="54"/>
        <v>N</v>
      </c>
      <c r="E146" s="3"/>
      <c r="F146" s="3" t="str">
        <f t="shared" si="55"/>
        <v>N</v>
      </c>
      <c r="G146" s="3" t="str">
        <f t="shared" si="56"/>
        <v>N</v>
      </c>
      <c r="H146" s="3" t="str">
        <f t="shared" si="57"/>
        <v>N</v>
      </c>
      <c r="I146" s="3" t="str">
        <f t="shared" si="58"/>
        <v>N</v>
      </c>
      <c r="J146" s="3" t="str">
        <f t="shared" si="59"/>
        <v>N</v>
      </c>
      <c r="K146" s="3" t="str">
        <f t="shared" si="60"/>
        <v>N</v>
      </c>
      <c r="L146" s="3" t="str">
        <f t="shared" si="61"/>
        <v>N</v>
      </c>
      <c r="M146" s="3" t="str">
        <f t="shared" si="62"/>
        <v>N</v>
      </c>
      <c r="N146" s="3" t="str">
        <f t="shared" si="63"/>
        <v>N</v>
      </c>
      <c r="O146" s="3" t="str">
        <f t="shared" si="64"/>
        <v>N</v>
      </c>
      <c r="P146" s="3" t="str">
        <f t="shared" si="65"/>
        <v>N</v>
      </c>
      <c r="Q146" s="3" t="str">
        <f t="shared" si="66"/>
        <v>N</v>
      </c>
      <c r="R146" s="3" t="str">
        <f t="shared" si="67"/>
        <v>N</v>
      </c>
      <c r="S146" s="3" t="str">
        <f t="shared" si="68"/>
        <v>N</v>
      </c>
      <c r="T146" s="3" t="str">
        <f t="shared" si="69"/>
        <v>N</v>
      </c>
      <c r="U146" s="3" t="str">
        <f t="shared" si="70"/>
        <v>N</v>
      </c>
      <c r="V146" s="3" t="str">
        <f t="shared" si="71"/>
        <v>Y</v>
      </c>
      <c r="W146" s="3" t="str">
        <f t="shared" si="72"/>
        <v>N</v>
      </c>
      <c r="X146" s="3" t="str">
        <f t="shared" si="73"/>
        <v>N</v>
      </c>
      <c r="Y146" s="3" t="str">
        <f t="shared" si="74"/>
        <v>N</v>
      </c>
      <c r="Z146" s="3" t="str">
        <f t="shared" si="75"/>
        <v>N</v>
      </c>
      <c r="AA146" s="3" t="str">
        <f t="shared" si="76"/>
        <v>N</v>
      </c>
      <c r="AB146" s="3" t="str">
        <f t="shared" si="77"/>
        <v>N</v>
      </c>
      <c r="AC146" s="3" t="str">
        <f t="shared" si="78"/>
        <v>N</v>
      </c>
      <c r="AD146" s="3" t="str">
        <f t="shared" si="79"/>
        <v>N</v>
      </c>
      <c r="AE146" s="3" t="str">
        <f t="shared" si="80"/>
        <v>N</v>
      </c>
      <c r="AF146" s="38">
        <v>41794</v>
      </c>
    </row>
    <row r="147" spans="1:32" ht="38.25" x14ac:dyDescent="0.25">
      <c r="A147" s="6" t="s">
        <v>2221</v>
      </c>
      <c r="B147" s="6" t="s">
        <v>2055</v>
      </c>
      <c r="C147" s="6" t="s">
        <v>109</v>
      </c>
      <c r="D147" s="3" t="str">
        <f t="shared" si="54"/>
        <v>N</v>
      </c>
      <c r="E147" s="3"/>
      <c r="F147" s="3" t="str">
        <f t="shared" si="55"/>
        <v>N</v>
      </c>
      <c r="G147" s="3" t="str">
        <f t="shared" si="56"/>
        <v>N</v>
      </c>
      <c r="H147" s="3" t="str">
        <f t="shared" si="57"/>
        <v>N</v>
      </c>
      <c r="I147" s="3" t="str">
        <f t="shared" si="58"/>
        <v>N</v>
      </c>
      <c r="J147" s="3" t="str">
        <f t="shared" si="59"/>
        <v>N</v>
      </c>
      <c r="K147" s="3" t="str">
        <f t="shared" si="60"/>
        <v>N</v>
      </c>
      <c r="L147" s="3" t="str">
        <f t="shared" si="61"/>
        <v>N</v>
      </c>
      <c r="M147" s="3" t="str">
        <f t="shared" si="62"/>
        <v>N</v>
      </c>
      <c r="N147" s="3" t="str">
        <f t="shared" si="63"/>
        <v>N</v>
      </c>
      <c r="O147" s="3" t="str">
        <f t="shared" si="64"/>
        <v>N</v>
      </c>
      <c r="P147" s="3" t="str">
        <f t="shared" si="65"/>
        <v>N</v>
      </c>
      <c r="Q147" s="3" t="str">
        <f t="shared" si="66"/>
        <v>N</v>
      </c>
      <c r="R147" s="3" t="str">
        <f t="shared" si="67"/>
        <v>N</v>
      </c>
      <c r="S147" s="3" t="str">
        <f t="shared" si="68"/>
        <v>N</v>
      </c>
      <c r="T147" s="3" t="str">
        <f t="shared" si="69"/>
        <v>N</v>
      </c>
      <c r="U147" s="3" t="str">
        <f t="shared" si="70"/>
        <v>Y</v>
      </c>
      <c r="V147" s="3" t="str">
        <f t="shared" si="71"/>
        <v>N</v>
      </c>
      <c r="W147" s="3" t="str">
        <f t="shared" si="72"/>
        <v>N</v>
      </c>
      <c r="X147" s="3" t="str">
        <f t="shared" si="73"/>
        <v>N</v>
      </c>
      <c r="Y147" s="3" t="str">
        <f t="shared" si="74"/>
        <v>N</v>
      </c>
      <c r="Z147" s="3" t="str">
        <f t="shared" si="75"/>
        <v>N</v>
      </c>
      <c r="AA147" s="3" t="str">
        <f t="shared" si="76"/>
        <v>N</v>
      </c>
      <c r="AB147" s="3" t="str">
        <f t="shared" si="77"/>
        <v>N</v>
      </c>
      <c r="AC147" s="3" t="str">
        <f t="shared" si="78"/>
        <v>N</v>
      </c>
      <c r="AD147" s="3" t="str">
        <f t="shared" si="79"/>
        <v>N</v>
      </c>
      <c r="AE147" s="3" t="str">
        <f t="shared" si="80"/>
        <v>N</v>
      </c>
      <c r="AF147" s="38">
        <v>41794</v>
      </c>
    </row>
    <row r="148" spans="1:32" ht="89.25" x14ac:dyDescent="0.25">
      <c r="A148" s="6" t="s">
        <v>2220</v>
      </c>
      <c r="B148" s="6" t="s">
        <v>1768</v>
      </c>
      <c r="C148" s="6" t="s">
        <v>109</v>
      </c>
      <c r="D148" s="3" t="str">
        <f t="shared" si="54"/>
        <v>N</v>
      </c>
      <c r="E148" s="3"/>
      <c r="F148" s="3" t="str">
        <f t="shared" si="55"/>
        <v>N</v>
      </c>
      <c r="G148" s="3" t="str">
        <f t="shared" si="56"/>
        <v>N</v>
      </c>
      <c r="H148" s="3" t="str">
        <f t="shared" si="57"/>
        <v>N</v>
      </c>
      <c r="I148" s="3" t="str">
        <f t="shared" si="58"/>
        <v>N</v>
      </c>
      <c r="J148" s="3" t="str">
        <f t="shared" si="59"/>
        <v>N</v>
      </c>
      <c r="K148" s="3" t="str">
        <f t="shared" si="60"/>
        <v>N</v>
      </c>
      <c r="L148" s="3" t="str">
        <f t="shared" si="61"/>
        <v>N</v>
      </c>
      <c r="M148" s="3" t="str">
        <f t="shared" si="62"/>
        <v>N</v>
      </c>
      <c r="N148" s="3" t="str">
        <f t="shared" si="63"/>
        <v>N</v>
      </c>
      <c r="O148" s="3" t="str">
        <f t="shared" si="64"/>
        <v>N</v>
      </c>
      <c r="P148" s="3" t="str">
        <f t="shared" si="65"/>
        <v>N</v>
      </c>
      <c r="Q148" s="3" t="str">
        <f t="shared" si="66"/>
        <v>N</v>
      </c>
      <c r="R148" s="3" t="str">
        <f t="shared" si="67"/>
        <v>N</v>
      </c>
      <c r="S148" s="3" t="str">
        <f t="shared" si="68"/>
        <v>N</v>
      </c>
      <c r="T148" s="3" t="str">
        <f t="shared" si="69"/>
        <v>N</v>
      </c>
      <c r="U148" s="3" t="str">
        <f t="shared" si="70"/>
        <v>Y</v>
      </c>
      <c r="V148" s="3" t="str">
        <f t="shared" si="71"/>
        <v>N</v>
      </c>
      <c r="W148" s="3" t="str">
        <f t="shared" si="72"/>
        <v>N</v>
      </c>
      <c r="X148" s="3" t="str">
        <f t="shared" si="73"/>
        <v>N</v>
      </c>
      <c r="Y148" s="3" t="str">
        <f t="shared" si="74"/>
        <v>N</v>
      </c>
      <c r="Z148" s="3" t="str">
        <f t="shared" si="75"/>
        <v>N</v>
      </c>
      <c r="AA148" s="3" t="str">
        <f t="shared" si="76"/>
        <v>N</v>
      </c>
      <c r="AB148" s="3" t="str">
        <f t="shared" si="77"/>
        <v>N</v>
      </c>
      <c r="AC148" s="3" t="str">
        <f t="shared" si="78"/>
        <v>N</v>
      </c>
      <c r="AD148" s="3" t="str">
        <f t="shared" si="79"/>
        <v>N</v>
      </c>
      <c r="AE148" s="3" t="str">
        <f t="shared" si="80"/>
        <v>N</v>
      </c>
      <c r="AF148" s="38">
        <v>41794</v>
      </c>
    </row>
    <row r="149" spans="1:32" ht="38.25" x14ac:dyDescent="0.25">
      <c r="A149" s="6" t="s">
        <v>158</v>
      </c>
      <c r="B149" s="6" t="s">
        <v>1779</v>
      </c>
      <c r="C149" s="6" t="s">
        <v>76</v>
      </c>
      <c r="D149" s="3" t="str">
        <f t="shared" si="54"/>
        <v>Y</v>
      </c>
      <c r="E149" s="3"/>
      <c r="F149" s="3" t="str">
        <f t="shared" si="55"/>
        <v>N</v>
      </c>
      <c r="G149" s="3" t="str">
        <f t="shared" si="56"/>
        <v>N</v>
      </c>
      <c r="H149" s="3" t="str">
        <f t="shared" si="57"/>
        <v>N</v>
      </c>
      <c r="I149" s="3" t="str">
        <f t="shared" si="58"/>
        <v>N</v>
      </c>
      <c r="J149" s="3" t="str">
        <f t="shared" si="59"/>
        <v>N</v>
      </c>
      <c r="K149" s="3" t="str">
        <f t="shared" si="60"/>
        <v>N</v>
      </c>
      <c r="L149" s="3" t="str">
        <f t="shared" si="61"/>
        <v>N</v>
      </c>
      <c r="M149" s="3" t="str">
        <f t="shared" si="62"/>
        <v>N</v>
      </c>
      <c r="N149" s="3" t="str">
        <f t="shared" si="63"/>
        <v>N</v>
      </c>
      <c r="O149" s="3" t="str">
        <f t="shared" si="64"/>
        <v>N</v>
      </c>
      <c r="P149" s="3" t="str">
        <f t="shared" si="65"/>
        <v>N</v>
      </c>
      <c r="Q149" s="3" t="str">
        <f t="shared" si="66"/>
        <v>N</v>
      </c>
      <c r="R149" s="3" t="str">
        <f t="shared" si="67"/>
        <v>N</v>
      </c>
      <c r="S149" s="3" t="str">
        <f t="shared" si="68"/>
        <v>N</v>
      </c>
      <c r="T149" s="3" t="str">
        <f t="shared" si="69"/>
        <v>N</v>
      </c>
      <c r="U149" s="3" t="str">
        <f t="shared" si="70"/>
        <v>N</v>
      </c>
      <c r="V149" s="3" t="str">
        <f t="shared" si="71"/>
        <v>N</v>
      </c>
      <c r="W149" s="3" t="str">
        <f t="shared" si="72"/>
        <v>N</v>
      </c>
      <c r="X149" s="3" t="str">
        <f t="shared" si="73"/>
        <v>N</v>
      </c>
      <c r="Y149" s="3" t="str">
        <f t="shared" si="74"/>
        <v>N</v>
      </c>
      <c r="Z149" s="3" t="str">
        <f t="shared" si="75"/>
        <v>N</v>
      </c>
      <c r="AA149" s="3" t="str">
        <f t="shared" si="76"/>
        <v>N</v>
      </c>
      <c r="AB149" s="3" t="str">
        <f t="shared" si="77"/>
        <v>N</v>
      </c>
      <c r="AC149" s="3" t="str">
        <f t="shared" si="78"/>
        <v>N</v>
      </c>
      <c r="AD149" s="3" t="str">
        <f t="shared" si="79"/>
        <v>N</v>
      </c>
      <c r="AE149" s="3" t="str">
        <f t="shared" si="80"/>
        <v>N</v>
      </c>
      <c r="AF149" s="38">
        <v>41794</v>
      </c>
    </row>
    <row r="150" spans="1:32" s="1" customFormat="1" ht="51" x14ac:dyDescent="0.25">
      <c r="A150" s="6" t="s">
        <v>220</v>
      </c>
      <c r="B150" s="6" t="s">
        <v>1824</v>
      </c>
      <c r="C150" s="6" t="s">
        <v>85</v>
      </c>
      <c r="D150" s="3" t="str">
        <f t="shared" si="54"/>
        <v>N</v>
      </c>
      <c r="E150" s="3"/>
      <c r="F150" s="3" t="str">
        <f t="shared" si="55"/>
        <v>N</v>
      </c>
      <c r="G150" s="3" t="str">
        <f t="shared" si="56"/>
        <v>N</v>
      </c>
      <c r="H150" s="3" t="str">
        <f t="shared" si="57"/>
        <v>N</v>
      </c>
      <c r="I150" s="3" t="str">
        <f t="shared" si="58"/>
        <v>N</v>
      </c>
      <c r="J150" s="3" t="str">
        <f t="shared" si="59"/>
        <v>N</v>
      </c>
      <c r="K150" s="3" t="str">
        <f t="shared" si="60"/>
        <v>N</v>
      </c>
      <c r="L150" s="3" t="str">
        <f t="shared" si="61"/>
        <v>N</v>
      </c>
      <c r="M150" s="3" t="str">
        <f t="shared" si="62"/>
        <v>Y</v>
      </c>
      <c r="N150" s="3" t="str">
        <f t="shared" si="63"/>
        <v>N</v>
      </c>
      <c r="O150" s="3" t="str">
        <f t="shared" si="64"/>
        <v>N</v>
      </c>
      <c r="P150" s="3" t="str">
        <f t="shared" si="65"/>
        <v>N</v>
      </c>
      <c r="Q150" s="3" t="str">
        <f t="shared" si="66"/>
        <v>N</v>
      </c>
      <c r="R150" s="3" t="str">
        <f t="shared" si="67"/>
        <v>N</v>
      </c>
      <c r="S150" s="3" t="str">
        <f t="shared" si="68"/>
        <v>N</v>
      </c>
      <c r="T150" s="3" t="str">
        <f t="shared" si="69"/>
        <v>N</v>
      </c>
      <c r="U150" s="3" t="str">
        <f t="shared" si="70"/>
        <v>N</v>
      </c>
      <c r="V150" s="3" t="str">
        <f t="shared" si="71"/>
        <v>N</v>
      </c>
      <c r="W150" s="3" t="str">
        <f t="shared" si="72"/>
        <v>N</v>
      </c>
      <c r="X150" s="3" t="str">
        <f t="shared" si="73"/>
        <v>N</v>
      </c>
      <c r="Y150" s="3" t="str">
        <f t="shared" si="74"/>
        <v>N</v>
      </c>
      <c r="Z150" s="3" t="str">
        <f t="shared" si="75"/>
        <v>N</v>
      </c>
      <c r="AA150" s="3" t="str">
        <f t="shared" si="76"/>
        <v>N</v>
      </c>
      <c r="AB150" s="3" t="str">
        <f t="shared" si="77"/>
        <v>N</v>
      </c>
      <c r="AC150" s="3" t="str">
        <f t="shared" si="78"/>
        <v>N</v>
      </c>
      <c r="AD150" s="3" t="str">
        <f t="shared" si="79"/>
        <v>N</v>
      </c>
      <c r="AE150" s="3" t="str">
        <f t="shared" si="80"/>
        <v>N</v>
      </c>
      <c r="AF150" s="38">
        <v>41794</v>
      </c>
    </row>
    <row r="151" spans="1:32" ht="63.75" x14ac:dyDescent="0.25">
      <c r="A151" s="6" t="s">
        <v>1632</v>
      </c>
      <c r="B151" s="6" t="s">
        <v>2057</v>
      </c>
      <c r="C151" s="6" t="s">
        <v>85</v>
      </c>
      <c r="D151" s="3" t="str">
        <f t="shared" si="54"/>
        <v>N</v>
      </c>
      <c r="E151" s="3"/>
      <c r="F151" s="3" t="str">
        <f t="shared" si="55"/>
        <v>N</v>
      </c>
      <c r="G151" s="3" t="str">
        <f t="shared" si="56"/>
        <v>N</v>
      </c>
      <c r="H151" s="3" t="str">
        <f t="shared" si="57"/>
        <v>N</v>
      </c>
      <c r="I151" s="3" t="str">
        <f t="shared" si="58"/>
        <v>N</v>
      </c>
      <c r="J151" s="3" t="str">
        <f t="shared" si="59"/>
        <v>N</v>
      </c>
      <c r="K151" s="3" t="str">
        <f t="shared" si="60"/>
        <v>N</v>
      </c>
      <c r="L151" s="3" t="str">
        <f t="shared" si="61"/>
        <v>N</v>
      </c>
      <c r="M151" s="3" t="str">
        <f t="shared" si="62"/>
        <v>N</v>
      </c>
      <c r="N151" s="3" t="str">
        <f t="shared" si="63"/>
        <v>N</v>
      </c>
      <c r="O151" s="3" t="str">
        <f t="shared" si="64"/>
        <v>N</v>
      </c>
      <c r="P151" s="3" t="str">
        <f t="shared" si="65"/>
        <v>N</v>
      </c>
      <c r="Q151" s="3" t="str">
        <f t="shared" si="66"/>
        <v>Y</v>
      </c>
      <c r="R151" s="3" t="str">
        <f t="shared" si="67"/>
        <v>N</v>
      </c>
      <c r="S151" s="3" t="str">
        <f t="shared" si="68"/>
        <v>N</v>
      </c>
      <c r="T151" s="3" t="str">
        <f t="shared" si="69"/>
        <v>N</v>
      </c>
      <c r="U151" s="3" t="str">
        <f t="shared" si="70"/>
        <v>N</v>
      </c>
      <c r="V151" s="3" t="str">
        <f t="shared" si="71"/>
        <v>N</v>
      </c>
      <c r="W151" s="3" t="str">
        <f t="shared" si="72"/>
        <v>N</v>
      </c>
      <c r="X151" s="3" t="str">
        <f t="shared" si="73"/>
        <v>N</v>
      </c>
      <c r="Y151" s="3" t="str">
        <f t="shared" si="74"/>
        <v>N</v>
      </c>
      <c r="Z151" s="3" t="str">
        <f t="shared" si="75"/>
        <v>N</v>
      </c>
      <c r="AA151" s="3" t="str">
        <f t="shared" si="76"/>
        <v>N</v>
      </c>
      <c r="AB151" s="3" t="str">
        <f t="shared" si="77"/>
        <v>N</v>
      </c>
      <c r="AC151" s="3" t="str">
        <f t="shared" si="78"/>
        <v>N</v>
      </c>
      <c r="AD151" s="3" t="str">
        <f t="shared" si="79"/>
        <v>N</v>
      </c>
      <c r="AE151" s="3" t="str">
        <f t="shared" si="80"/>
        <v>N</v>
      </c>
      <c r="AF151" s="38">
        <v>41873</v>
      </c>
    </row>
    <row r="152" spans="1:32" s="1" customFormat="1" ht="51" x14ac:dyDescent="0.25">
      <c r="A152" s="6" t="s">
        <v>1568</v>
      </c>
      <c r="B152" s="6" t="s">
        <v>1823</v>
      </c>
      <c r="C152" s="6" t="s">
        <v>85</v>
      </c>
      <c r="D152" s="3" t="str">
        <f t="shared" si="54"/>
        <v>N</v>
      </c>
      <c r="E152" s="3"/>
      <c r="F152" s="3" t="str">
        <f t="shared" si="55"/>
        <v>N</v>
      </c>
      <c r="G152" s="3" t="str">
        <f t="shared" si="56"/>
        <v>N</v>
      </c>
      <c r="H152" s="3" t="str">
        <f t="shared" si="57"/>
        <v>N</v>
      </c>
      <c r="I152" s="3" t="str">
        <f t="shared" si="58"/>
        <v>N</v>
      </c>
      <c r="J152" s="3" t="str">
        <f t="shared" si="59"/>
        <v>N</v>
      </c>
      <c r="K152" s="3" t="str">
        <f t="shared" si="60"/>
        <v>N</v>
      </c>
      <c r="L152" s="3" t="str">
        <f t="shared" si="61"/>
        <v>N</v>
      </c>
      <c r="M152" s="3" t="str">
        <f t="shared" si="62"/>
        <v>N</v>
      </c>
      <c r="N152" s="3" t="str">
        <f t="shared" si="63"/>
        <v>Y</v>
      </c>
      <c r="O152" s="3" t="str">
        <f t="shared" si="64"/>
        <v>N</v>
      </c>
      <c r="P152" s="3" t="str">
        <f t="shared" si="65"/>
        <v>N</v>
      </c>
      <c r="Q152" s="3" t="str">
        <f t="shared" si="66"/>
        <v>N</v>
      </c>
      <c r="R152" s="3" t="str">
        <f t="shared" si="67"/>
        <v>N</v>
      </c>
      <c r="S152" s="3" t="str">
        <f t="shared" si="68"/>
        <v>N</v>
      </c>
      <c r="T152" s="3" t="str">
        <f t="shared" si="69"/>
        <v>N</v>
      </c>
      <c r="U152" s="3" t="str">
        <f t="shared" si="70"/>
        <v>N</v>
      </c>
      <c r="V152" s="3" t="str">
        <f t="shared" si="71"/>
        <v>N</v>
      </c>
      <c r="W152" s="3" t="str">
        <f t="shared" si="72"/>
        <v>N</v>
      </c>
      <c r="X152" s="3" t="str">
        <f t="shared" si="73"/>
        <v>N</v>
      </c>
      <c r="Y152" s="3" t="str">
        <f t="shared" si="74"/>
        <v>N</v>
      </c>
      <c r="Z152" s="3" t="str">
        <f t="shared" si="75"/>
        <v>N</v>
      </c>
      <c r="AA152" s="3" t="str">
        <f t="shared" si="76"/>
        <v>N</v>
      </c>
      <c r="AB152" s="3" t="str">
        <f t="shared" si="77"/>
        <v>N</v>
      </c>
      <c r="AC152" s="3" t="str">
        <f t="shared" si="78"/>
        <v>N</v>
      </c>
      <c r="AD152" s="3" t="str">
        <f t="shared" si="79"/>
        <v>N</v>
      </c>
      <c r="AE152" s="3" t="str">
        <f t="shared" si="80"/>
        <v>N</v>
      </c>
      <c r="AF152" s="38">
        <v>41860</v>
      </c>
    </row>
    <row r="153" spans="1:32" s="1" customFormat="1" ht="63.75" x14ac:dyDescent="0.25">
      <c r="A153" s="6" t="s">
        <v>1460</v>
      </c>
      <c r="B153" s="6" t="s">
        <v>1822</v>
      </c>
      <c r="C153" s="6" t="s">
        <v>85</v>
      </c>
      <c r="D153" s="3" t="str">
        <f t="shared" si="54"/>
        <v>N</v>
      </c>
      <c r="E153" s="3"/>
      <c r="F153" s="3" t="str">
        <f t="shared" si="55"/>
        <v>N</v>
      </c>
      <c r="G153" s="3" t="str">
        <f t="shared" si="56"/>
        <v>N</v>
      </c>
      <c r="H153" s="3" t="str">
        <f t="shared" si="57"/>
        <v>N</v>
      </c>
      <c r="I153" s="3" t="str">
        <f t="shared" si="58"/>
        <v>N</v>
      </c>
      <c r="J153" s="3" t="str">
        <f t="shared" si="59"/>
        <v>N</v>
      </c>
      <c r="K153" s="3" t="str">
        <f t="shared" si="60"/>
        <v>N</v>
      </c>
      <c r="L153" s="3" t="str">
        <f t="shared" si="61"/>
        <v>N</v>
      </c>
      <c r="M153" s="3" t="str">
        <f t="shared" si="62"/>
        <v>Y</v>
      </c>
      <c r="N153" s="3" t="str">
        <f t="shared" si="63"/>
        <v>N</v>
      </c>
      <c r="O153" s="3" t="str">
        <f t="shared" si="64"/>
        <v>N</v>
      </c>
      <c r="P153" s="3" t="str">
        <f t="shared" si="65"/>
        <v>N</v>
      </c>
      <c r="Q153" s="3" t="str">
        <f t="shared" si="66"/>
        <v>N</v>
      </c>
      <c r="R153" s="3" t="str">
        <f t="shared" si="67"/>
        <v>N</v>
      </c>
      <c r="S153" s="3" t="str">
        <f t="shared" si="68"/>
        <v>N</v>
      </c>
      <c r="T153" s="3" t="str">
        <f t="shared" si="69"/>
        <v>N</v>
      </c>
      <c r="U153" s="3" t="str">
        <f t="shared" si="70"/>
        <v>N</v>
      </c>
      <c r="V153" s="3" t="str">
        <f t="shared" si="71"/>
        <v>N</v>
      </c>
      <c r="W153" s="3" t="str">
        <f t="shared" si="72"/>
        <v>N</v>
      </c>
      <c r="X153" s="3" t="str">
        <f t="shared" si="73"/>
        <v>N</v>
      </c>
      <c r="Y153" s="3" t="str">
        <f t="shared" si="74"/>
        <v>N</v>
      </c>
      <c r="Z153" s="3" t="str">
        <f t="shared" si="75"/>
        <v>N</v>
      </c>
      <c r="AA153" s="3" t="str">
        <f t="shared" si="76"/>
        <v>N</v>
      </c>
      <c r="AB153" s="3" t="str">
        <f t="shared" si="77"/>
        <v>N</v>
      </c>
      <c r="AC153" s="3" t="str">
        <f t="shared" si="78"/>
        <v>N</v>
      </c>
      <c r="AD153" s="3" t="str">
        <f t="shared" si="79"/>
        <v>N</v>
      </c>
      <c r="AE153" s="3" t="str">
        <f t="shared" si="80"/>
        <v>N</v>
      </c>
      <c r="AF153" s="38">
        <v>41794</v>
      </c>
    </row>
    <row r="154" spans="1:32" s="1" customFormat="1" ht="63.75" x14ac:dyDescent="0.25">
      <c r="A154" s="6" t="s">
        <v>1634</v>
      </c>
      <c r="B154" s="6" t="s">
        <v>1821</v>
      </c>
      <c r="C154" s="6" t="s">
        <v>85</v>
      </c>
      <c r="D154" s="3" t="str">
        <f t="shared" si="54"/>
        <v>N</v>
      </c>
      <c r="E154" s="3"/>
      <c r="F154" s="3" t="str">
        <f t="shared" si="55"/>
        <v>N</v>
      </c>
      <c r="G154" s="3" t="str">
        <f t="shared" si="56"/>
        <v>N</v>
      </c>
      <c r="H154" s="3" t="str">
        <f t="shared" si="57"/>
        <v>N</v>
      </c>
      <c r="I154" s="3" t="str">
        <f t="shared" si="58"/>
        <v>N</v>
      </c>
      <c r="J154" s="3" t="str">
        <f t="shared" si="59"/>
        <v>N</v>
      </c>
      <c r="K154" s="3" t="str">
        <f t="shared" si="60"/>
        <v>N</v>
      </c>
      <c r="L154" s="3" t="str">
        <f t="shared" si="61"/>
        <v>N</v>
      </c>
      <c r="M154" s="3" t="str">
        <f t="shared" si="62"/>
        <v>N</v>
      </c>
      <c r="N154" s="3" t="str">
        <f t="shared" si="63"/>
        <v>N</v>
      </c>
      <c r="O154" s="3" t="str">
        <f t="shared" si="64"/>
        <v>Y</v>
      </c>
      <c r="P154" s="3" t="str">
        <f t="shared" si="65"/>
        <v>N</v>
      </c>
      <c r="Q154" s="3" t="str">
        <f t="shared" si="66"/>
        <v>N</v>
      </c>
      <c r="R154" s="3" t="str">
        <f t="shared" si="67"/>
        <v>N</v>
      </c>
      <c r="S154" s="3" t="str">
        <f t="shared" si="68"/>
        <v>N</v>
      </c>
      <c r="T154" s="3" t="str">
        <f t="shared" si="69"/>
        <v>N</v>
      </c>
      <c r="U154" s="3" t="str">
        <f t="shared" si="70"/>
        <v>N</v>
      </c>
      <c r="V154" s="3" t="str">
        <f t="shared" si="71"/>
        <v>N</v>
      </c>
      <c r="W154" s="3" t="str">
        <f t="shared" si="72"/>
        <v>N</v>
      </c>
      <c r="X154" s="3" t="str">
        <f t="shared" si="73"/>
        <v>N</v>
      </c>
      <c r="Y154" s="3" t="str">
        <f t="shared" si="74"/>
        <v>N</v>
      </c>
      <c r="Z154" s="3" t="str">
        <f t="shared" si="75"/>
        <v>N</v>
      </c>
      <c r="AA154" s="3" t="str">
        <f t="shared" si="76"/>
        <v>N</v>
      </c>
      <c r="AB154" s="3" t="str">
        <f t="shared" si="77"/>
        <v>N</v>
      </c>
      <c r="AC154" s="3" t="str">
        <f t="shared" si="78"/>
        <v>N</v>
      </c>
      <c r="AD154" s="3" t="str">
        <f t="shared" si="79"/>
        <v>N</v>
      </c>
      <c r="AE154" s="3" t="str">
        <f t="shared" si="80"/>
        <v>N</v>
      </c>
      <c r="AF154" s="38">
        <v>41862</v>
      </c>
    </row>
    <row r="155" spans="1:32" s="1" customFormat="1" ht="51" x14ac:dyDescent="0.25">
      <c r="A155" s="11" t="s">
        <v>1630</v>
      </c>
      <c r="B155" s="11" t="s">
        <v>1820</v>
      </c>
      <c r="C155" s="6" t="s">
        <v>85</v>
      </c>
      <c r="D155" s="3" t="str">
        <f t="shared" si="54"/>
        <v>N</v>
      </c>
      <c r="E155" s="3"/>
      <c r="F155" s="3" t="str">
        <f t="shared" si="55"/>
        <v>N</v>
      </c>
      <c r="G155" s="3" t="str">
        <f t="shared" si="56"/>
        <v>N</v>
      </c>
      <c r="H155" s="3" t="str">
        <f t="shared" si="57"/>
        <v>N</v>
      </c>
      <c r="I155" s="3" t="str">
        <f t="shared" si="58"/>
        <v>N</v>
      </c>
      <c r="J155" s="3" t="str">
        <f t="shared" si="59"/>
        <v>N</v>
      </c>
      <c r="K155" s="3" t="str">
        <f t="shared" si="60"/>
        <v>N</v>
      </c>
      <c r="L155" s="3" t="str">
        <f t="shared" si="61"/>
        <v>N</v>
      </c>
      <c r="M155" s="3" t="str">
        <f t="shared" si="62"/>
        <v>N</v>
      </c>
      <c r="N155" s="3" t="str">
        <f t="shared" si="63"/>
        <v>N</v>
      </c>
      <c r="O155" s="3" t="str">
        <f t="shared" si="64"/>
        <v>N</v>
      </c>
      <c r="P155" s="3" t="str">
        <f t="shared" si="65"/>
        <v>N</v>
      </c>
      <c r="Q155" s="3" t="str">
        <f t="shared" si="66"/>
        <v>Y</v>
      </c>
      <c r="R155" s="3" t="str">
        <f t="shared" si="67"/>
        <v>N</v>
      </c>
      <c r="S155" s="3" t="str">
        <f t="shared" si="68"/>
        <v>N</v>
      </c>
      <c r="T155" s="3" t="str">
        <f t="shared" si="69"/>
        <v>N</v>
      </c>
      <c r="U155" s="3" t="str">
        <f t="shared" si="70"/>
        <v>N</v>
      </c>
      <c r="V155" s="3" t="str">
        <f t="shared" si="71"/>
        <v>N</v>
      </c>
      <c r="W155" s="3" t="str">
        <f t="shared" si="72"/>
        <v>N</v>
      </c>
      <c r="X155" s="3" t="str">
        <f t="shared" si="73"/>
        <v>N</v>
      </c>
      <c r="Y155" s="3" t="str">
        <f t="shared" si="74"/>
        <v>N</v>
      </c>
      <c r="Z155" s="3" t="str">
        <f t="shared" si="75"/>
        <v>N</v>
      </c>
      <c r="AA155" s="3" t="str">
        <f t="shared" si="76"/>
        <v>N</v>
      </c>
      <c r="AB155" s="3" t="str">
        <f t="shared" si="77"/>
        <v>N</v>
      </c>
      <c r="AC155" s="3" t="str">
        <f t="shared" si="78"/>
        <v>N</v>
      </c>
      <c r="AD155" s="3" t="str">
        <f t="shared" si="79"/>
        <v>N</v>
      </c>
      <c r="AE155" s="3" t="str">
        <f t="shared" si="80"/>
        <v>N</v>
      </c>
      <c r="AF155" s="38">
        <v>41873</v>
      </c>
    </row>
    <row r="156" spans="1:32" s="1" customFormat="1" ht="63.75" x14ac:dyDescent="0.25">
      <c r="A156" s="11" t="s">
        <v>1564</v>
      </c>
      <c r="B156" s="6" t="s">
        <v>1819</v>
      </c>
      <c r="C156" s="6" t="s">
        <v>85</v>
      </c>
      <c r="D156" s="3" t="str">
        <f t="shared" si="54"/>
        <v>N</v>
      </c>
      <c r="E156" s="3"/>
      <c r="F156" s="3" t="str">
        <f t="shared" si="55"/>
        <v>N</v>
      </c>
      <c r="G156" s="3" t="str">
        <f t="shared" si="56"/>
        <v>N</v>
      </c>
      <c r="H156" s="3" t="str">
        <f t="shared" si="57"/>
        <v>N</v>
      </c>
      <c r="I156" s="3" t="str">
        <f t="shared" si="58"/>
        <v>N</v>
      </c>
      <c r="J156" s="3" t="str">
        <f t="shared" si="59"/>
        <v>N</v>
      </c>
      <c r="K156" s="3" t="str">
        <f t="shared" si="60"/>
        <v>N</v>
      </c>
      <c r="L156" s="3" t="str">
        <f t="shared" si="61"/>
        <v>N</v>
      </c>
      <c r="M156" s="3" t="str">
        <f t="shared" si="62"/>
        <v>N</v>
      </c>
      <c r="N156" s="3" t="str">
        <f t="shared" si="63"/>
        <v>Y</v>
      </c>
      <c r="O156" s="3" t="str">
        <f t="shared" si="64"/>
        <v>N</v>
      </c>
      <c r="P156" s="3" t="str">
        <f t="shared" si="65"/>
        <v>N</v>
      </c>
      <c r="Q156" s="3" t="str">
        <f t="shared" si="66"/>
        <v>N</v>
      </c>
      <c r="R156" s="3" t="str">
        <f t="shared" si="67"/>
        <v>N</v>
      </c>
      <c r="S156" s="3" t="str">
        <f t="shared" si="68"/>
        <v>N</v>
      </c>
      <c r="T156" s="3" t="str">
        <f t="shared" si="69"/>
        <v>N</v>
      </c>
      <c r="U156" s="3" t="str">
        <f t="shared" si="70"/>
        <v>N</v>
      </c>
      <c r="V156" s="3" t="str">
        <f t="shared" si="71"/>
        <v>N</v>
      </c>
      <c r="W156" s="3" t="str">
        <f t="shared" si="72"/>
        <v>N</v>
      </c>
      <c r="X156" s="3" t="str">
        <f t="shared" si="73"/>
        <v>N</v>
      </c>
      <c r="Y156" s="3" t="str">
        <f t="shared" si="74"/>
        <v>N</v>
      </c>
      <c r="Z156" s="3" t="str">
        <f t="shared" si="75"/>
        <v>N</v>
      </c>
      <c r="AA156" s="3" t="str">
        <f t="shared" si="76"/>
        <v>N</v>
      </c>
      <c r="AB156" s="3" t="str">
        <f t="shared" si="77"/>
        <v>N</v>
      </c>
      <c r="AC156" s="3" t="str">
        <f t="shared" si="78"/>
        <v>N</v>
      </c>
      <c r="AD156" s="3" t="str">
        <f t="shared" si="79"/>
        <v>N</v>
      </c>
      <c r="AE156" s="3" t="str">
        <f t="shared" si="80"/>
        <v>N</v>
      </c>
      <c r="AF156" s="38">
        <v>41860</v>
      </c>
    </row>
    <row r="157" spans="1:32" s="1" customFormat="1" ht="63.75" x14ac:dyDescent="0.25">
      <c r="A157" s="6" t="s">
        <v>224</v>
      </c>
      <c r="B157" s="6" t="s">
        <v>1818</v>
      </c>
      <c r="C157" s="6" t="s">
        <v>85</v>
      </c>
      <c r="D157" s="3" t="str">
        <f t="shared" si="54"/>
        <v>N</v>
      </c>
      <c r="E157" s="3"/>
      <c r="F157" s="3" t="str">
        <f t="shared" si="55"/>
        <v>N</v>
      </c>
      <c r="G157" s="3" t="str">
        <f t="shared" si="56"/>
        <v>N</v>
      </c>
      <c r="H157" s="3" t="str">
        <f t="shared" si="57"/>
        <v>N</v>
      </c>
      <c r="I157" s="3" t="str">
        <f t="shared" si="58"/>
        <v>N</v>
      </c>
      <c r="J157" s="3" t="str">
        <f t="shared" si="59"/>
        <v>N</v>
      </c>
      <c r="K157" s="3" t="str">
        <f t="shared" si="60"/>
        <v>N</v>
      </c>
      <c r="L157" s="3" t="str">
        <f t="shared" si="61"/>
        <v>N</v>
      </c>
      <c r="M157" s="3" t="str">
        <f t="shared" si="62"/>
        <v>Y</v>
      </c>
      <c r="N157" s="3" t="str">
        <f t="shared" si="63"/>
        <v>N</v>
      </c>
      <c r="O157" s="3" t="str">
        <f t="shared" si="64"/>
        <v>N</v>
      </c>
      <c r="P157" s="3" t="str">
        <f t="shared" si="65"/>
        <v>N</v>
      </c>
      <c r="Q157" s="3" t="str">
        <f t="shared" si="66"/>
        <v>N</v>
      </c>
      <c r="R157" s="3" t="str">
        <f t="shared" si="67"/>
        <v>N</v>
      </c>
      <c r="S157" s="3" t="str">
        <f t="shared" si="68"/>
        <v>N</v>
      </c>
      <c r="T157" s="3" t="str">
        <f t="shared" si="69"/>
        <v>N</v>
      </c>
      <c r="U157" s="3" t="str">
        <f t="shared" si="70"/>
        <v>N</v>
      </c>
      <c r="V157" s="3" t="str">
        <f t="shared" si="71"/>
        <v>N</v>
      </c>
      <c r="W157" s="3" t="str">
        <f t="shared" si="72"/>
        <v>N</v>
      </c>
      <c r="X157" s="3" t="str">
        <f t="shared" si="73"/>
        <v>N</v>
      </c>
      <c r="Y157" s="3" t="str">
        <f t="shared" si="74"/>
        <v>N</v>
      </c>
      <c r="Z157" s="3" t="str">
        <f t="shared" si="75"/>
        <v>N</v>
      </c>
      <c r="AA157" s="3" t="str">
        <f t="shared" si="76"/>
        <v>N</v>
      </c>
      <c r="AB157" s="3" t="str">
        <f t="shared" si="77"/>
        <v>N</v>
      </c>
      <c r="AC157" s="3" t="str">
        <f t="shared" si="78"/>
        <v>N</v>
      </c>
      <c r="AD157" s="3" t="str">
        <f t="shared" si="79"/>
        <v>N</v>
      </c>
      <c r="AE157" s="3" t="str">
        <f t="shared" si="80"/>
        <v>N</v>
      </c>
      <c r="AF157" s="38">
        <v>41794</v>
      </c>
    </row>
    <row r="158" spans="1:32" s="1" customFormat="1" ht="63.75" x14ac:dyDescent="0.25">
      <c r="A158" s="6" t="s">
        <v>1633</v>
      </c>
      <c r="B158" s="6" t="s">
        <v>2058</v>
      </c>
      <c r="C158" s="6" t="s">
        <v>85</v>
      </c>
      <c r="D158" s="3" t="str">
        <f t="shared" si="54"/>
        <v>N</v>
      </c>
      <c r="E158" s="3"/>
      <c r="F158" s="3" t="str">
        <f t="shared" si="55"/>
        <v>N</v>
      </c>
      <c r="G158" s="3" t="str">
        <f t="shared" si="56"/>
        <v>N</v>
      </c>
      <c r="H158" s="3" t="str">
        <f t="shared" si="57"/>
        <v>N</v>
      </c>
      <c r="I158" s="3" t="str">
        <f t="shared" si="58"/>
        <v>N</v>
      </c>
      <c r="J158" s="3" t="str">
        <f t="shared" si="59"/>
        <v>N</v>
      </c>
      <c r="K158" s="3" t="str">
        <f t="shared" si="60"/>
        <v>N</v>
      </c>
      <c r="L158" s="3" t="str">
        <f t="shared" si="61"/>
        <v>N</v>
      </c>
      <c r="M158" s="3" t="str">
        <f t="shared" si="62"/>
        <v>N</v>
      </c>
      <c r="N158" s="3" t="str">
        <f t="shared" si="63"/>
        <v>N</v>
      </c>
      <c r="O158" s="3" t="str">
        <f t="shared" si="64"/>
        <v>N</v>
      </c>
      <c r="P158" s="3" t="str">
        <f t="shared" si="65"/>
        <v>N</v>
      </c>
      <c r="Q158" s="3" t="str">
        <f t="shared" si="66"/>
        <v>Y</v>
      </c>
      <c r="R158" s="3" t="str">
        <f t="shared" si="67"/>
        <v>N</v>
      </c>
      <c r="S158" s="3" t="str">
        <f t="shared" si="68"/>
        <v>N</v>
      </c>
      <c r="T158" s="3" t="str">
        <f t="shared" si="69"/>
        <v>N</v>
      </c>
      <c r="U158" s="3" t="str">
        <f t="shared" si="70"/>
        <v>N</v>
      </c>
      <c r="V158" s="3" t="str">
        <f t="shared" si="71"/>
        <v>N</v>
      </c>
      <c r="W158" s="3" t="str">
        <f t="shared" si="72"/>
        <v>N</v>
      </c>
      <c r="X158" s="3" t="str">
        <f t="shared" si="73"/>
        <v>N</v>
      </c>
      <c r="Y158" s="3" t="str">
        <f t="shared" si="74"/>
        <v>N</v>
      </c>
      <c r="Z158" s="3" t="str">
        <f t="shared" si="75"/>
        <v>N</v>
      </c>
      <c r="AA158" s="3" t="str">
        <f t="shared" si="76"/>
        <v>N</v>
      </c>
      <c r="AB158" s="3" t="str">
        <f t="shared" si="77"/>
        <v>N</v>
      </c>
      <c r="AC158" s="3" t="str">
        <f t="shared" si="78"/>
        <v>N</v>
      </c>
      <c r="AD158" s="3" t="str">
        <f t="shared" si="79"/>
        <v>N</v>
      </c>
      <c r="AE158" s="3" t="str">
        <f t="shared" si="80"/>
        <v>N</v>
      </c>
      <c r="AF158" s="38">
        <v>41873</v>
      </c>
    </row>
    <row r="159" spans="1:32" s="1" customFormat="1" ht="51" x14ac:dyDescent="0.25">
      <c r="A159" s="6" t="s">
        <v>1569</v>
      </c>
      <c r="B159" s="6" t="s">
        <v>1817</v>
      </c>
      <c r="C159" s="6" t="s">
        <v>85</v>
      </c>
      <c r="D159" s="3" t="str">
        <f t="shared" si="54"/>
        <v>N</v>
      </c>
      <c r="E159" s="3"/>
      <c r="F159" s="3" t="str">
        <f t="shared" si="55"/>
        <v>N</v>
      </c>
      <c r="G159" s="3" t="str">
        <f t="shared" si="56"/>
        <v>N</v>
      </c>
      <c r="H159" s="3" t="str">
        <f t="shared" si="57"/>
        <v>N</v>
      </c>
      <c r="I159" s="3" t="str">
        <f t="shared" si="58"/>
        <v>N</v>
      </c>
      <c r="J159" s="3" t="str">
        <f t="shared" si="59"/>
        <v>N</v>
      </c>
      <c r="K159" s="3" t="str">
        <f t="shared" si="60"/>
        <v>N</v>
      </c>
      <c r="L159" s="3" t="str">
        <f t="shared" si="61"/>
        <v>N</v>
      </c>
      <c r="M159" s="3" t="str">
        <f t="shared" si="62"/>
        <v>N</v>
      </c>
      <c r="N159" s="3" t="str">
        <f t="shared" si="63"/>
        <v>Y</v>
      </c>
      <c r="O159" s="3" t="str">
        <f t="shared" si="64"/>
        <v>N</v>
      </c>
      <c r="P159" s="3" t="str">
        <f t="shared" si="65"/>
        <v>N</v>
      </c>
      <c r="Q159" s="3" t="str">
        <f t="shared" si="66"/>
        <v>N</v>
      </c>
      <c r="R159" s="3" t="str">
        <f t="shared" si="67"/>
        <v>N</v>
      </c>
      <c r="S159" s="3" t="str">
        <f t="shared" si="68"/>
        <v>N</v>
      </c>
      <c r="T159" s="3" t="str">
        <f t="shared" si="69"/>
        <v>N</v>
      </c>
      <c r="U159" s="3" t="str">
        <f t="shared" si="70"/>
        <v>N</v>
      </c>
      <c r="V159" s="3" t="str">
        <f t="shared" si="71"/>
        <v>N</v>
      </c>
      <c r="W159" s="3" t="str">
        <f t="shared" si="72"/>
        <v>N</v>
      </c>
      <c r="X159" s="3" t="str">
        <f t="shared" si="73"/>
        <v>N</v>
      </c>
      <c r="Y159" s="3" t="str">
        <f t="shared" si="74"/>
        <v>N</v>
      </c>
      <c r="Z159" s="3" t="str">
        <f t="shared" si="75"/>
        <v>N</v>
      </c>
      <c r="AA159" s="3" t="str">
        <f t="shared" si="76"/>
        <v>N</v>
      </c>
      <c r="AB159" s="3" t="str">
        <f t="shared" si="77"/>
        <v>N</v>
      </c>
      <c r="AC159" s="3" t="str">
        <f t="shared" si="78"/>
        <v>N</v>
      </c>
      <c r="AD159" s="3" t="str">
        <f t="shared" si="79"/>
        <v>N</v>
      </c>
      <c r="AE159" s="3" t="str">
        <f t="shared" si="80"/>
        <v>N</v>
      </c>
      <c r="AF159" s="38">
        <v>41860</v>
      </c>
    </row>
    <row r="160" spans="1:32" ht="63.75" x14ac:dyDescent="0.25">
      <c r="A160" s="6" t="s">
        <v>223</v>
      </c>
      <c r="B160" s="44" t="s">
        <v>1816</v>
      </c>
      <c r="C160" s="6" t="s">
        <v>85</v>
      </c>
      <c r="D160" s="3" t="str">
        <f t="shared" si="54"/>
        <v>N</v>
      </c>
      <c r="E160" s="3"/>
      <c r="F160" s="3" t="str">
        <f t="shared" si="55"/>
        <v>N</v>
      </c>
      <c r="G160" s="3" t="str">
        <f t="shared" si="56"/>
        <v>N</v>
      </c>
      <c r="H160" s="3" t="str">
        <f t="shared" si="57"/>
        <v>N</v>
      </c>
      <c r="I160" s="3" t="str">
        <f t="shared" si="58"/>
        <v>N</v>
      </c>
      <c r="J160" s="3" t="str">
        <f t="shared" si="59"/>
        <v>N</v>
      </c>
      <c r="K160" s="3" t="str">
        <f t="shared" si="60"/>
        <v>N</v>
      </c>
      <c r="L160" s="3" t="str">
        <f t="shared" si="61"/>
        <v>N</v>
      </c>
      <c r="M160" s="3" t="str">
        <f t="shared" si="62"/>
        <v>Y</v>
      </c>
      <c r="N160" s="3" t="str">
        <f t="shared" si="63"/>
        <v>N</v>
      </c>
      <c r="O160" s="3" t="str">
        <f t="shared" si="64"/>
        <v>N</v>
      </c>
      <c r="P160" s="3" t="str">
        <f t="shared" si="65"/>
        <v>N</v>
      </c>
      <c r="Q160" s="3" t="str">
        <f t="shared" si="66"/>
        <v>N</v>
      </c>
      <c r="R160" s="3" t="str">
        <f t="shared" si="67"/>
        <v>N</v>
      </c>
      <c r="S160" s="3" t="str">
        <f t="shared" si="68"/>
        <v>N</v>
      </c>
      <c r="T160" s="3" t="str">
        <f t="shared" si="69"/>
        <v>N</v>
      </c>
      <c r="U160" s="3" t="str">
        <f t="shared" si="70"/>
        <v>N</v>
      </c>
      <c r="V160" s="3" t="str">
        <f t="shared" si="71"/>
        <v>N</v>
      </c>
      <c r="W160" s="3" t="str">
        <f t="shared" si="72"/>
        <v>N</v>
      </c>
      <c r="X160" s="3" t="str">
        <f t="shared" si="73"/>
        <v>N</v>
      </c>
      <c r="Y160" s="3" t="str">
        <f t="shared" si="74"/>
        <v>N</v>
      </c>
      <c r="Z160" s="3" t="str">
        <f t="shared" si="75"/>
        <v>N</v>
      </c>
      <c r="AA160" s="3" t="str">
        <f t="shared" si="76"/>
        <v>N</v>
      </c>
      <c r="AB160" s="3" t="str">
        <f t="shared" si="77"/>
        <v>N</v>
      </c>
      <c r="AC160" s="3" t="str">
        <f t="shared" si="78"/>
        <v>N</v>
      </c>
      <c r="AD160" s="3" t="str">
        <f t="shared" si="79"/>
        <v>N</v>
      </c>
      <c r="AE160" s="3" t="str">
        <f t="shared" si="80"/>
        <v>N</v>
      </c>
      <c r="AF160" s="38">
        <v>41794</v>
      </c>
    </row>
    <row r="161" spans="1:32" ht="63.75" x14ac:dyDescent="0.25">
      <c r="A161" s="44" t="s">
        <v>1635</v>
      </c>
      <c r="B161" s="79" t="s">
        <v>1815</v>
      </c>
      <c r="C161" s="6" t="s">
        <v>85</v>
      </c>
      <c r="D161" s="3" t="str">
        <f t="shared" si="54"/>
        <v>N</v>
      </c>
      <c r="E161" s="3"/>
      <c r="F161" s="3" t="str">
        <f t="shared" si="55"/>
        <v>N</v>
      </c>
      <c r="G161" s="3" t="str">
        <f t="shared" si="56"/>
        <v>N</v>
      </c>
      <c r="H161" s="3" t="str">
        <f t="shared" si="57"/>
        <v>N</v>
      </c>
      <c r="I161" s="3" t="str">
        <f t="shared" si="58"/>
        <v>N</v>
      </c>
      <c r="J161" s="3" t="str">
        <f t="shared" si="59"/>
        <v>N</v>
      </c>
      <c r="K161" s="3" t="str">
        <f t="shared" si="60"/>
        <v>N</v>
      </c>
      <c r="L161" s="3" t="str">
        <f t="shared" si="61"/>
        <v>N</v>
      </c>
      <c r="M161" s="3" t="str">
        <f t="shared" si="62"/>
        <v>N</v>
      </c>
      <c r="N161" s="3" t="str">
        <f t="shared" si="63"/>
        <v>N</v>
      </c>
      <c r="O161" s="3" t="str">
        <f t="shared" si="64"/>
        <v>Y</v>
      </c>
      <c r="P161" s="3" t="str">
        <f t="shared" si="65"/>
        <v>N</v>
      </c>
      <c r="Q161" s="3" t="str">
        <f t="shared" si="66"/>
        <v>N</v>
      </c>
      <c r="R161" s="3" t="str">
        <f t="shared" si="67"/>
        <v>N</v>
      </c>
      <c r="S161" s="3" t="str">
        <f t="shared" si="68"/>
        <v>N</v>
      </c>
      <c r="T161" s="3" t="str">
        <f t="shared" si="69"/>
        <v>N</v>
      </c>
      <c r="U161" s="3" t="str">
        <f t="shared" si="70"/>
        <v>N</v>
      </c>
      <c r="V161" s="3" t="str">
        <f t="shared" si="71"/>
        <v>N</v>
      </c>
      <c r="W161" s="3" t="str">
        <f t="shared" si="72"/>
        <v>N</v>
      </c>
      <c r="X161" s="3" t="str">
        <f t="shared" si="73"/>
        <v>N</v>
      </c>
      <c r="Y161" s="3" t="str">
        <f t="shared" si="74"/>
        <v>N</v>
      </c>
      <c r="Z161" s="3" t="str">
        <f t="shared" si="75"/>
        <v>N</v>
      </c>
      <c r="AA161" s="3" t="str">
        <f t="shared" si="76"/>
        <v>N</v>
      </c>
      <c r="AB161" s="3" t="str">
        <f t="shared" si="77"/>
        <v>N</v>
      </c>
      <c r="AC161" s="3" t="str">
        <f t="shared" si="78"/>
        <v>N</v>
      </c>
      <c r="AD161" s="3" t="str">
        <f t="shared" si="79"/>
        <v>N</v>
      </c>
      <c r="AE161" s="3" t="str">
        <f t="shared" si="80"/>
        <v>N</v>
      </c>
      <c r="AF161" s="38">
        <v>41862</v>
      </c>
    </row>
    <row r="162" spans="1:32" ht="51" x14ac:dyDescent="0.25">
      <c r="A162" s="6" t="s">
        <v>1631</v>
      </c>
      <c r="B162" s="9" t="s">
        <v>1814</v>
      </c>
      <c r="C162" s="6" t="s">
        <v>85</v>
      </c>
      <c r="D162" s="3" t="str">
        <f t="shared" si="54"/>
        <v>N</v>
      </c>
      <c r="E162" s="3"/>
      <c r="F162" s="3" t="str">
        <f t="shared" si="55"/>
        <v>N</v>
      </c>
      <c r="G162" s="3" t="str">
        <f t="shared" si="56"/>
        <v>N</v>
      </c>
      <c r="H162" s="3" t="str">
        <f t="shared" si="57"/>
        <v>N</v>
      </c>
      <c r="I162" s="3" t="str">
        <f t="shared" si="58"/>
        <v>N</v>
      </c>
      <c r="J162" s="3" t="str">
        <f t="shared" si="59"/>
        <v>N</v>
      </c>
      <c r="K162" s="3" t="str">
        <f t="shared" si="60"/>
        <v>N</v>
      </c>
      <c r="L162" s="3" t="str">
        <f t="shared" si="61"/>
        <v>N</v>
      </c>
      <c r="M162" s="3" t="str">
        <f t="shared" si="62"/>
        <v>N</v>
      </c>
      <c r="N162" s="3" t="str">
        <f t="shared" si="63"/>
        <v>N</v>
      </c>
      <c r="O162" s="3" t="str">
        <f t="shared" si="64"/>
        <v>N</v>
      </c>
      <c r="P162" s="3" t="str">
        <f t="shared" si="65"/>
        <v>N</v>
      </c>
      <c r="Q162" s="3" t="str">
        <f t="shared" si="66"/>
        <v>Y</v>
      </c>
      <c r="R162" s="3" t="str">
        <f t="shared" si="67"/>
        <v>N</v>
      </c>
      <c r="S162" s="3" t="str">
        <f t="shared" si="68"/>
        <v>N</v>
      </c>
      <c r="T162" s="3" t="str">
        <f t="shared" si="69"/>
        <v>N</v>
      </c>
      <c r="U162" s="3" t="str">
        <f t="shared" si="70"/>
        <v>N</v>
      </c>
      <c r="V162" s="3" t="str">
        <f t="shared" si="71"/>
        <v>N</v>
      </c>
      <c r="W162" s="3" t="str">
        <f t="shared" si="72"/>
        <v>N</v>
      </c>
      <c r="X162" s="3" t="str">
        <f t="shared" si="73"/>
        <v>N</v>
      </c>
      <c r="Y162" s="3" t="str">
        <f t="shared" si="74"/>
        <v>N</v>
      </c>
      <c r="Z162" s="3" t="str">
        <f t="shared" si="75"/>
        <v>N</v>
      </c>
      <c r="AA162" s="3" t="str">
        <f t="shared" si="76"/>
        <v>N</v>
      </c>
      <c r="AB162" s="3" t="str">
        <f t="shared" si="77"/>
        <v>N</v>
      </c>
      <c r="AC162" s="3" t="str">
        <f t="shared" si="78"/>
        <v>N</v>
      </c>
      <c r="AD162" s="3" t="str">
        <f t="shared" si="79"/>
        <v>N</v>
      </c>
      <c r="AE162" s="3" t="str">
        <f t="shared" si="80"/>
        <v>N</v>
      </c>
      <c r="AF162" s="38">
        <v>41873</v>
      </c>
    </row>
    <row r="163" spans="1:32" ht="63.75" x14ac:dyDescent="0.25">
      <c r="A163" s="119" t="s">
        <v>1565</v>
      </c>
      <c r="B163" s="9" t="s">
        <v>1813</v>
      </c>
      <c r="C163" s="6" t="s">
        <v>85</v>
      </c>
      <c r="D163" s="3" t="str">
        <f t="shared" si="54"/>
        <v>N</v>
      </c>
      <c r="E163" s="3"/>
      <c r="F163" s="3" t="str">
        <f t="shared" si="55"/>
        <v>N</v>
      </c>
      <c r="G163" s="3" t="str">
        <f t="shared" si="56"/>
        <v>N</v>
      </c>
      <c r="H163" s="3" t="str">
        <f t="shared" si="57"/>
        <v>N</v>
      </c>
      <c r="I163" s="3" t="str">
        <f t="shared" si="58"/>
        <v>N</v>
      </c>
      <c r="J163" s="3" t="str">
        <f t="shared" si="59"/>
        <v>N</v>
      </c>
      <c r="K163" s="3" t="str">
        <f t="shared" si="60"/>
        <v>N</v>
      </c>
      <c r="L163" s="3" t="str">
        <f t="shared" si="61"/>
        <v>N</v>
      </c>
      <c r="M163" s="3" t="str">
        <f t="shared" si="62"/>
        <v>N</v>
      </c>
      <c r="N163" s="3" t="str">
        <f t="shared" si="63"/>
        <v>Y</v>
      </c>
      <c r="O163" s="3" t="str">
        <f t="shared" si="64"/>
        <v>N</v>
      </c>
      <c r="P163" s="3" t="str">
        <f t="shared" si="65"/>
        <v>N</v>
      </c>
      <c r="Q163" s="3" t="str">
        <f t="shared" si="66"/>
        <v>N</v>
      </c>
      <c r="R163" s="3" t="str">
        <f t="shared" si="67"/>
        <v>N</v>
      </c>
      <c r="S163" s="3" t="str">
        <f t="shared" si="68"/>
        <v>N</v>
      </c>
      <c r="T163" s="3" t="str">
        <f t="shared" si="69"/>
        <v>N</v>
      </c>
      <c r="U163" s="3" t="str">
        <f t="shared" si="70"/>
        <v>N</v>
      </c>
      <c r="V163" s="3" t="str">
        <f t="shared" si="71"/>
        <v>N</v>
      </c>
      <c r="W163" s="3" t="str">
        <f t="shared" si="72"/>
        <v>N</v>
      </c>
      <c r="X163" s="3" t="str">
        <f t="shared" si="73"/>
        <v>N</v>
      </c>
      <c r="Y163" s="3" t="str">
        <f t="shared" si="74"/>
        <v>N</v>
      </c>
      <c r="Z163" s="3" t="str">
        <f t="shared" si="75"/>
        <v>N</v>
      </c>
      <c r="AA163" s="3" t="str">
        <f t="shared" si="76"/>
        <v>N</v>
      </c>
      <c r="AB163" s="3" t="str">
        <f t="shared" si="77"/>
        <v>N</v>
      </c>
      <c r="AC163" s="3" t="str">
        <f t="shared" si="78"/>
        <v>N</v>
      </c>
      <c r="AD163" s="3" t="str">
        <f t="shared" si="79"/>
        <v>N</v>
      </c>
      <c r="AE163" s="3" t="str">
        <f t="shared" si="80"/>
        <v>N</v>
      </c>
      <c r="AF163" s="38">
        <v>41860</v>
      </c>
    </row>
    <row r="164" spans="1:32" ht="51" x14ac:dyDescent="0.25">
      <c r="A164" s="9" t="s">
        <v>1552</v>
      </c>
      <c r="B164" s="99" t="s">
        <v>1812</v>
      </c>
      <c r="C164" s="6" t="s">
        <v>85</v>
      </c>
      <c r="D164" s="3" t="str">
        <f t="shared" si="54"/>
        <v>N</v>
      </c>
      <c r="E164" s="3"/>
      <c r="F164" s="3" t="str">
        <f t="shared" si="55"/>
        <v>N</v>
      </c>
      <c r="G164" s="3" t="str">
        <f t="shared" si="56"/>
        <v>N</v>
      </c>
      <c r="H164" s="3" t="str">
        <f t="shared" si="57"/>
        <v>N</v>
      </c>
      <c r="I164" s="3" t="str">
        <f t="shared" si="58"/>
        <v>N</v>
      </c>
      <c r="J164" s="3" t="str">
        <f t="shared" si="59"/>
        <v>N</v>
      </c>
      <c r="K164" s="3" t="str">
        <f t="shared" si="60"/>
        <v>N</v>
      </c>
      <c r="L164" s="3" t="str">
        <f t="shared" si="61"/>
        <v>N</v>
      </c>
      <c r="M164" s="3" t="str">
        <f t="shared" si="62"/>
        <v>N</v>
      </c>
      <c r="N164" s="3" t="str">
        <f t="shared" si="63"/>
        <v>N</v>
      </c>
      <c r="O164" s="3" t="str">
        <f t="shared" si="64"/>
        <v>Y</v>
      </c>
      <c r="P164" s="3" t="str">
        <f t="shared" si="65"/>
        <v>N</v>
      </c>
      <c r="Q164" s="3" t="str">
        <f t="shared" si="66"/>
        <v>N</v>
      </c>
      <c r="R164" s="3" t="str">
        <f t="shared" si="67"/>
        <v>N</v>
      </c>
      <c r="S164" s="3" t="str">
        <f t="shared" si="68"/>
        <v>N</v>
      </c>
      <c r="T164" s="3" t="str">
        <f t="shared" si="69"/>
        <v>N</v>
      </c>
      <c r="U164" s="3" t="str">
        <f t="shared" si="70"/>
        <v>N</v>
      </c>
      <c r="V164" s="3" t="str">
        <f t="shared" si="71"/>
        <v>N</v>
      </c>
      <c r="W164" s="3" t="str">
        <f t="shared" si="72"/>
        <v>N</v>
      </c>
      <c r="X164" s="3" t="str">
        <f t="shared" si="73"/>
        <v>N</v>
      </c>
      <c r="Y164" s="3" t="str">
        <f t="shared" si="74"/>
        <v>N</v>
      </c>
      <c r="Z164" s="3" t="str">
        <f t="shared" si="75"/>
        <v>N</v>
      </c>
      <c r="AA164" s="3" t="str">
        <f t="shared" si="76"/>
        <v>N</v>
      </c>
      <c r="AB164" s="3" t="str">
        <f t="shared" si="77"/>
        <v>N</v>
      </c>
      <c r="AC164" s="3" t="str">
        <f t="shared" si="78"/>
        <v>N</v>
      </c>
      <c r="AD164" s="3" t="str">
        <f t="shared" si="79"/>
        <v>N</v>
      </c>
      <c r="AE164" s="3" t="str">
        <f t="shared" si="80"/>
        <v>N</v>
      </c>
      <c r="AF164" s="38">
        <v>41860</v>
      </c>
    </row>
    <row r="165" spans="1:32" ht="51" x14ac:dyDescent="0.25">
      <c r="A165" s="9" t="s">
        <v>1582</v>
      </c>
      <c r="B165" s="6" t="s">
        <v>1811</v>
      </c>
      <c r="C165" s="6" t="s">
        <v>85</v>
      </c>
      <c r="D165" s="3" t="str">
        <f t="shared" si="54"/>
        <v>N</v>
      </c>
      <c r="E165" s="3"/>
      <c r="F165" s="3" t="str">
        <f t="shared" si="55"/>
        <v>N</v>
      </c>
      <c r="G165" s="3" t="str">
        <f t="shared" si="56"/>
        <v>N</v>
      </c>
      <c r="H165" s="3" t="str">
        <f t="shared" si="57"/>
        <v>N</v>
      </c>
      <c r="I165" s="3" t="str">
        <f t="shared" si="58"/>
        <v>N</v>
      </c>
      <c r="J165" s="3" t="str">
        <f t="shared" si="59"/>
        <v>N</v>
      </c>
      <c r="K165" s="3" t="str">
        <f t="shared" si="60"/>
        <v>N</v>
      </c>
      <c r="L165" s="3" t="str">
        <f t="shared" si="61"/>
        <v>N</v>
      </c>
      <c r="M165" s="3" t="str">
        <f t="shared" si="62"/>
        <v>N</v>
      </c>
      <c r="N165" s="3" t="str">
        <f t="shared" si="63"/>
        <v>N</v>
      </c>
      <c r="O165" s="3" t="str">
        <f t="shared" si="64"/>
        <v>N</v>
      </c>
      <c r="P165" s="3" t="str">
        <f t="shared" si="65"/>
        <v>Y</v>
      </c>
      <c r="Q165" s="3" t="str">
        <f t="shared" si="66"/>
        <v>N</v>
      </c>
      <c r="R165" s="3" t="str">
        <f t="shared" si="67"/>
        <v>N</v>
      </c>
      <c r="S165" s="3" t="str">
        <f t="shared" si="68"/>
        <v>N</v>
      </c>
      <c r="T165" s="3" t="str">
        <f t="shared" si="69"/>
        <v>N</v>
      </c>
      <c r="U165" s="3" t="str">
        <f t="shared" si="70"/>
        <v>N</v>
      </c>
      <c r="V165" s="3" t="str">
        <f t="shared" si="71"/>
        <v>N</v>
      </c>
      <c r="W165" s="3" t="str">
        <f t="shared" si="72"/>
        <v>N</v>
      </c>
      <c r="X165" s="3" t="str">
        <f t="shared" si="73"/>
        <v>N</v>
      </c>
      <c r="Y165" s="3" t="str">
        <f t="shared" si="74"/>
        <v>N</v>
      </c>
      <c r="Z165" s="3" t="str">
        <f t="shared" si="75"/>
        <v>N</v>
      </c>
      <c r="AA165" s="3" t="str">
        <f t="shared" si="76"/>
        <v>N</v>
      </c>
      <c r="AB165" s="3" t="str">
        <f t="shared" si="77"/>
        <v>N</v>
      </c>
      <c r="AC165" s="3" t="str">
        <f t="shared" si="78"/>
        <v>N</v>
      </c>
      <c r="AD165" s="3" t="str">
        <f t="shared" si="79"/>
        <v>N</v>
      </c>
      <c r="AE165" s="3" t="str">
        <f t="shared" si="80"/>
        <v>N</v>
      </c>
      <c r="AF165" s="38">
        <v>41860</v>
      </c>
    </row>
    <row r="166" spans="1:32" ht="38.25" x14ac:dyDescent="0.25">
      <c r="A166" s="44" t="s">
        <v>1553</v>
      </c>
      <c r="B166" s="9" t="s">
        <v>1810</v>
      </c>
      <c r="C166" s="6" t="s">
        <v>105</v>
      </c>
      <c r="D166" s="3" t="str">
        <f t="shared" si="54"/>
        <v>N</v>
      </c>
      <c r="E166" s="3"/>
      <c r="F166" s="3" t="str">
        <f t="shared" si="55"/>
        <v>N</v>
      </c>
      <c r="G166" s="3" t="str">
        <f t="shared" si="56"/>
        <v>N</v>
      </c>
      <c r="H166" s="3" t="str">
        <f t="shared" si="57"/>
        <v>N</v>
      </c>
      <c r="I166" s="3" t="str">
        <f t="shared" si="58"/>
        <v>N</v>
      </c>
      <c r="J166" s="3" t="str">
        <f t="shared" si="59"/>
        <v>N</v>
      </c>
      <c r="K166" s="3" t="str">
        <f t="shared" si="60"/>
        <v>N</v>
      </c>
      <c r="L166" s="3" t="str">
        <f t="shared" si="61"/>
        <v>N</v>
      </c>
      <c r="M166" s="3" t="str">
        <f t="shared" si="62"/>
        <v>N</v>
      </c>
      <c r="N166" s="3" t="str">
        <f t="shared" si="63"/>
        <v>N</v>
      </c>
      <c r="O166" s="3" t="str">
        <f t="shared" si="64"/>
        <v>Y</v>
      </c>
      <c r="P166" s="3" t="str">
        <f t="shared" si="65"/>
        <v>Y</v>
      </c>
      <c r="Q166" s="3" t="str">
        <f t="shared" si="66"/>
        <v>N</v>
      </c>
      <c r="R166" s="3" t="str">
        <f t="shared" si="67"/>
        <v>N</v>
      </c>
      <c r="S166" s="3" t="str">
        <f t="shared" si="68"/>
        <v>N</v>
      </c>
      <c r="T166" s="3" t="str">
        <f t="shared" si="69"/>
        <v>N</v>
      </c>
      <c r="U166" s="3" t="str">
        <f t="shared" si="70"/>
        <v>N</v>
      </c>
      <c r="V166" s="3" t="str">
        <f t="shared" si="71"/>
        <v>N</v>
      </c>
      <c r="W166" s="3" t="str">
        <f t="shared" si="72"/>
        <v>N</v>
      </c>
      <c r="X166" s="3" t="str">
        <f t="shared" si="73"/>
        <v>N</v>
      </c>
      <c r="Y166" s="3" t="str">
        <f t="shared" si="74"/>
        <v>N</v>
      </c>
      <c r="Z166" s="3" t="str">
        <f t="shared" si="75"/>
        <v>N</v>
      </c>
      <c r="AA166" s="3" t="str">
        <f t="shared" si="76"/>
        <v>N</v>
      </c>
      <c r="AB166" s="3" t="str">
        <f t="shared" si="77"/>
        <v>N</v>
      </c>
      <c r="AC166" s="3" t="str">
        <f t="shared" si="78"/>
        <v>N</v>
      </c>
      <c r="AD166" s="3" t="str">
        <f t="shared" si="79"/>
        <v>N</v>
      </c>
      <c r="AE166" s="3" t="str">
        <f t="shared" si="80"/>
        <v>N</v>
      </c>
      <c r="AF166" s="38">
        <v>41860</v>
      </c>
    </row>
    <row r="167" spans="1:32" ht="51" x14ac:dyDescent="0.25">
      <c r="A167" s="9" t="s">
        <v>1627</v>
      </c>
      <c r="B167" s="44" t="s">
        <v>2047</v>
      </c>
      <c r="C167" s="6" t="s">
        <v>85</v>
      </c>
      <c r="D167" s="3" t="str">
        <f t="shared" si="54"/>
        <v>N</v>
      </c>
      <c r="E167" s="3"/>
      <c r="F167" s="3" t="str">
        <f t="shared" si="55"/>
        <v>N</v>
      </c>
      <c r="G167" s="3" t="str">
        <f t="shared" si="56"/>
        <v>N</v>
      </c>
      <c r="H167" s="3" t="str">
        <f t="shared" si="57"/>
        <v>N</v>
      </c>
      <c r="I167" s="3" t="str">
        <f t="shared" si="58"/>
        <v>N</v>
      </c>
      <c r="J167" s="3" t="str">
        <f t="shared" si="59"/>
        <v>N</v>
      </c>
      <c r="K167" s="3" t="str">
        <f t="shared" si="60"/>
        <v>N</v>
      </c>
      <c r="L167" s="3" t="str">
        <f t="shared" si="61"/>
        <v>N</v>
      </c>
      <c r="M167" s="3" t="str">
        <f t="shared" si="62"/>
        <v>Y</v>
      </c>
      <c r="N167" s="3" t="str">
        <f t="shared" si="63"/>
        <v>N</v>
      </c>
      <c r="O167" s="3" t="str">
        <f t="shared" si="64"/>
        <v>N</v>
      </c>
      <c r="P167" s="3" t="str">
        <f t="shared" si="65"/>
        <v>N</v>
      </c>
      <c r="Q167" s="3" t="str">
        <f t="shared" si="66"/>
        <v>N</v>
      </c>
      <c r="R167" s="3" t="str">
        <f t="shared" si="67"/>
        <v>N</v>
      </c>
      <c r="S167" s="3" t="str">
        <f t="shared" si="68"/>
        <v>N</v>
      </c>
      <c r="T167" s="3" t="str">
        <f t="shared" si="69"/>
        <v>N</v>
      </c>
      <c r="U167" s="3" t="str">
        <f t="shared" si="70"/>
        <v>N</v>
      </c>
      <c r="V167" s="3" t="str">
        <f t="shared" si="71"/>
        <v>N</v>
      </c>
      <c r="W167" s="3" t="str">
        <f t="shared" si="72"/>
        <v>N</v>
      </c>
      <c r="X167" s="3" t="str">
        <f t="shared" si="73"/>
        <v>N</v>
      </c>
      <c r="Y167" s="3" t="str">
        <f t="shared" si="74"/>
        <v>N</v>
      </c>
      <c r="Z167" s="3" t="str">
        <f t="shared" si="75"/>
        <v>N</v>
      </c>
      <c r="AA167" s="3" t="str">
        <f t="shared" si="76"/>
        <v>N</v>
      </c>
      <c r="AB167" s="3" t="str">
        <f t="shared" si="77"/>
        <v>N</v>
      </c>
      <c r="AC167" s="3" t="str">
        <f t="shared" si="78"/>
        <v>N</v>
      </c>
      <c r="AD167" s="3" t="str">
        <f t="shared" si="79"/>
        <v>N</v>
      </c>
      <c r="AE167" s="3" t="str">
        <f t="shared" si="80"/>
        <v>N</v>
      </c>
      <c r="AF167" s="38">
        <v>41873</v>
      </c>
    </row>
    <row r="168" spans="1:32" s="1" customFormat="1" ht="51" x14ac:dyDescent="0.25">
      <c r="A168" s="9" t="s">
        <v>1550</v>
      </c>
      <c r="B168" s="6" t="s">
        <v>1809</v>
      </c>
      <c r="C168" s="6" t="s">
        <v>115</v>
      </c>
      <c r="D168" s="3" t="str">
        <f t="shared" si="54"/>
        <v>N</v>
      </c>
      <c r="E168" s="3"/>
      <c r="F168" s="3" t="str">
        <f t="shared" si="55"/>
        <v>N</v>
      </c>
      <c r="G168" s="3" t="str">
        <f t="shared" si="56"/>
        <v>N</v>
      </c>
      <c r="H168" s="3" t="str">
        <f t="shared" si="57"/>
        <v>N</v>
      </c>
      <c r="I168" s="3" t="str">
        <f t="shared" si="58"/>
        <v>N</v>
      </c>
      <c r="J168" s="3" t="str">
        <f t="shared" si="59"/>
        <v>N</v>
      </c>
      <c r="K168" s="3" t="str">
        <f t="shared" si="60"/>
        <v>N</v>
      </c>
      <c r="L168" s="3" t="str">
        <f t="shared" si="61"/>
        <v>N</v>
      </c>
      <c r="M168" s="3" t="str">
        <f t="shared" si="62"/>
        <v>N</v>
      </c>
      <c r="N168" s="3" t="str">
        <f t="shared" si="63"/>
        <v>N</v>
      </c>
      <c r="O168" s="3" t="str">
        <f t="shared" si="64"/>
        <v>Y</v>
      </c>
      <c r="P168" s="3" t="str">
        <f t="shared" si="65"/>
        <v>Y</v>
      </c>
      <c r="Q168" s="3" t="str">
        <f t="shared" si="66"/>
        <v>N</v>
      </c>
      <c r="R168" s="3" t="str">
        <f t="shared" si="67"/>
        <v>N</v>
      </c>
      <c r="S168" s="3" t="str">
        <f t="shared" si="68"/>
        <v>N</v>
      </c>
      <c r="T168" s="3" t="str">
        <f t="shared" si="69"/>
        <v>N</v>
      </c>
      <c r="U168" s="3" t="str">
        <f t="shared" si="70"/>
        <v>N</v>
      </c>
      <c r="V168" s="3" t="str">
        <f t="shared" si="71"/>
        <v>N</v>
      </c>
      <c r="W168" s="3" t="str">
        <f t="shared" si="72"/>
        <v>N</v>
      </c>
      <c r="X168" s="3" t="str">
        <f t="shared" si="73"/>
        <v>N</v>
      </c>
      <c r="Y168" s="3" t="str">
        <f t="shared" si="74"/>
        <v>Y</v>
      </c>
      <c r="Z168" s="3" t="str">
        <f t="shared" si="75"/>
        <v>N</v>
      </c>
      <c r="AA168" s="3" t="str">
        <f t="shared" si="76"/>
        <v>N</v>
      </c>
      <c r="AB168" s="3" t="str">
        <f t="shared" si="77"/>
        <v>N</v>
      </c>
      <c r="AC168" s="3" t="str">
        <f t="shared" si="78"/>
        <v>N</v>
      </c>
      <c r="AD168" s="3" t="str">
        <f t="shared" si="79"/>
        <v>N</v>
      </c>
      <c r="AE168" s="3" t="str">
        <f t="shared" si="80"/>
        <v>N</v>
      </c>
      <c r="AF168" s="38">
        <v>41857</v>
      </c>
    </row>
    <row r="169" spans="1:32" s="1" customFormat="1" ht="51" x14ac:dyDescent="0.25">
      <c r="A169" s="9" t="s">
        <v>161</v>
      </c>
      <c r="B169" s="44" t="s">
        <v>1808</v>
      </c>
      <c r="C169" s="6" t="s">
        <v>160</v>
      </c>
      <c r="D169" s="3" t="str">
        <f t="shared" si="54"/>
        <v>Y</v>
      </c>
      <c r="E169" s="3"/>
      <c r="F169" s="3" t="str">
        <f t="shared" si="55"/>
        <v>N</v>
      </c>
      <c r="G169" s="3" t="str">
        <f t="shared" si="56"/>
        <v>N</v>
      </c>
      <c r="H169" s="3" t="str">
        <f t="shared" si="57"/>
        <v>N</v>
      </c>
      <c r="I169" s="3" t="str">
        <f t="shared" si="58"/>
        <v>N</v>
      </c>
      <c r="J169" s="3" t="str">
        <f t="shared" si="59"/>
        <v>N</v>
      </c>
      <c r="K169" s="3" t="str">
        <f t="shared" si="60"/>
        <v>N</v>
      </c>
      <c r="L169" s="3" t="str">
        <f t="shared" si="61"/>
        <v>N</v>
      </c>
      <c r="M169" s="3" t="str">
        <f t="shared" si="62"/>
        <v>N</v>
      </c>
      <c r="N169" s="3" t="str">
        <f t="shared" si="63"/>
        <v>N</v>
      </c>
      <c r="O169" s="3" t="str">
        <f t="shared" si="64"/>
        <v>N</v>
      </c>
      <c r="P169" s="3" t="str">
        <f t="shared" si="65"/>
        <v>N</v>
      </c>
      <c r="Q169" s="3" t="str">
        <f t="shared" si="66"/>
        <v>N</v>
      </c>
      <c r="R169" s="3" t="str">
        <f t="shared" si="67"/>
        <v>N</v>
      </c>
      <c r="S169" s="3" t="str">
        <f t="shared" si="68"/>
        <v>N</v>
      </c>
      <c r="T169" s="3" t="str">
        <f t="shared" si="69"/>
        <v>N</v>
      </c>
      <c r="U169" s="3" t="str">
        <f t="shared" si="70"/>
        <v>N</v>
      </c>
      <c r="V169" s="3" t="str">
        <f t="shared" si="71"/>
        <v>N</v>
      </c>
      <c r="W169" s="3" t="str">
        <f t="shared" si="72"/>
        <v>N</v>
      </c>
      <c r="X169" s="3" t="str">
        <f t="shared" si="73"/>
        <v>N</v>
      </c>
      <c r="Y169" s="3" t="str">
        <f t="shared" si="74"/>
        <v>N</v>
      </c>
      <c r="Z169" s="3" t="str">
        <f t="shared" si="75"/>
        <v>N</v>
      </c>
      <c r="AA169" s="3" t="str">
        <f t="shared" si="76"/>
        <v>N</v>
      </c>
      <c r="AB169" s="3" t="str">
        <f t="shared" si="77"/>
        <v>N</v>
      </c>
      <c r="AC169" s="3" t="str">
        <f t="shared" si="78"/>
        <v>N</v>
      </c>
      <c r="AD169" s="3" t="str">
        <f t="shared" si="79"/>
        <v>N</v>
      </c>
      <c r="AE169" s="3" t="str">
        <f t="shared" si="80"/>
        <v>N</v>
      </c>
      <c r="AF169" s="38">
        <v>41794</v>
      </c>
    </row>
    <row r="170" spans="1:32" s="1" customFormat="1" ht="25.5" x14ac:dyDescent="0.25">
      <c r="A170" s="9" t="s">
        <v>113</v>
      </c>
      <c r="B170" s="9" t="s">
        <v>1807</v>
      </c>
      <c r="C170" s="6" t="s">
        <v>115</v>
      </c>
      <c r="D170" s="3" t="str">
        <f t="shared" si="54"/>
        <v>N</v>
      </c>
      <c r="E170" s="3"/>
      <c r="F170" s="3" t="str">
        <f t="shared" si="55"/>
        <v>N</v>
      </c>
      <c r="G170" s="3" t="str">
        <f t="shared" si="56"/>
        <v>N</v>
      </c>
      <c r="H170" s="3" t="str">
        <f t="shared" si="57"/>
        <v>N</v>
      </c>
      <c r="I170" s="3" t="str">
        <f t="shared" si="58"/>
        <v>N</v>
      </c>
      <c r="J170" s="3" t="str">
        <f t="shared" si="59"/>
        <v>N</v>
      </c>
      <c r="K170" s="3" t="str">
        <f t="shared" si="60"/>
        <v>N</v>
      </c>
      <c r="L170" s="3" t="str">
        <f t="shared" si="61"/>
        <v>N</v>
      </c>
      <c r="M170" s="3" t="str">
        <f t="shared" si="62"/>
        <v>N</v>
      </c>
      <c r="N170" s="3" t="str">
        <f t="shared" si="63"/>
        <v>N</v>
      </c>
      <c r="O170" s="3" t="str">
        <f t="shared" si="64"/>
        <v>N</v>
      </c>
      <c r="P170" s="3" t="str">
        <f t="shared" si="65"/>
        <v>N</v>
      </c>
      <c r="Q170" s="3" t="str">
        <f t="shared" si="66"/>
        <v>N</v>
      </c>
      <c r="R170" s="3" t="str">
        <f t="shared" si="67"/>
        <v>N</v>
      </c>
      <c r="S170" s="3" t="str">
        <f t="shared" si="68"/>
        <v>N</v>
      </c>
      <c r="T170" s="3" t="str">
        <f t="shared" si="69"/>
        <v>N</v>
      </c>
      <c r="U170" s="3" t="str">
        <f t="shared" si="70"/>
        <v>N</v>
      </c>
      <c r="V170" s="3" t="str">
        <f t="shared" si="71"/>
        <v>N</v>
      </c>
      <c r="W170" s="3" t="str">
        <f t="shared" si="72"/>
        <v>N</v>
      </c>
      <c r="X170" s="3" t="str">
        <f t="shared" si="73"/>
        <v>N</v>
      </c>
      <c r="Y170" s="3" t="str">
        <f t="shared" si="74"/>
        <v>N</v>
      </c>
      <c r="Z170" s="3" t="str">
        <f t="shared" si="75"/>
        <v>Y</v>
      </c>
      <c r="AA170" s="3" t="str">
        <f t="shared" si="76"/>
        <v>N</v>
      </c>
      <c r="AB170" s="3" t="str">
        <f t="shared" si="77"/>
        <v>Y</v>
      </c>
      <c r="AC170" s="3" t="str">
        <f t="shared" si="78"/>
        <v>N</v>
      </c>
      <c r="AD170" s="3" t="str">
        <f t="shared" si="79"/>
        <v>N</v>
      </c>
      <c r="AE170" s="3" t="str">
        <f t="shared" si="80"/>
        <v>N</v>
      </c>
      <c r="AF170" s="38">
        <v>41794</v>
      </c>
    </row>
    <row r="171" spans="1:32" s="1" customFormat="1" ht="25.5" x14ac:dyDescent="0.25">
      <c r="A171" s="44" t="s">
        <v>1639</v>
      </c>
      <c r="B171" s="44" t="s">
        <v>1781</v>
      </c>
      <c r="C171" s="6" t="s">
        <v>160</v>
      </c>
      <c r="D171" s="3" t="str">
        <f t="shared" si="54"/>
        <v>Y</v>
      </c>
      <c r="E171" s="3"/>
      <c r="F171" s="3" t="str">
        <f t="shared" si="55"/>
        <v>N</v>
      </c>
      <c r="G171" s="3" t="str">
        <f t="shared" si="56"/>
        <v>N</v>
      </c>
      <c r="H171" s="3" t="str">
        <f t="shared" si="57"/>
        <v>N</v>
      </c>
      <c r="I171" s="3" t="str">
        <f t="shared" si="58"/>
        <v>N</v>
      </c>
      <c r="J171" s="3" t="str">
        <f t="shared" si="59"/>
        <v>N</v>
      </c>
      <c r="K171" s="3" t="str">
        <f t="shared" si="60"/>
        <v>N</v>
      </c>
      <c r="L171" s="3" t="str">
        <f t="shared" si="61"/>
        <v>N</v>
      </c>
      <c r="M171" s="3" t="str">
        <f t="shared" si="62"/>
        <v>N</v>
      </c>
      <c r="N171" s="3" t="str">
        <f t="shared" si="63"/>
        <v>N</v>
      </c>
      <c r="O171" s="3" t="str">
        <f t="shared" si="64"/>
        <v>N</v>
      </c>
      <c r="P171" s="3" t="str">
        <f t="shared" si="65"/>
        <v>N</v>
      </c>
      <c r="Q171" s="3" t="str">
        <f t="shared" si="66"/>
        <v>N</v>
      </c>
      <c r="R171" s="3" t="str">
        <f t="shared" si="67"/>
        <v>N</v>
      </c>
      <c r="S171" s="3" t="str">
        <f t="shared" si="68"/>
        <v>N</v>
      </c>
      <c r="T171" s="3" t="str">
        <f t="shared" si="69"/>
        <v>N</v>
      </c>
      <c r="U171" s="3" t="str">
        <f t="shared" si="70"/>
        <v>N</v>
      </c>
      <c r="V171" s="3" t="str">
        <f t="shared" si="71"/>
        <v>N</v>
      </c>
      <c r="W171" s="3" t="str">
        <f t="shared" si="72"/>
        <v>N</v>
      </c>
      <c r="X171" s="3" t="str">
        <f t="shared" si="73"/>
        <v>N</v>
      </c>
      <c r="Y171" s="3" t="str">
        <f t="shared" si="74"/>
        <v>N</v>
      </c>
      <c r="Z171" s="3" t="str">
        <f t="shared" si="75"/>
        <v>N</v>
      </c>
      <c r="AA171" s="3" t="str">
        <f t="shared" si="76"/>
        <v>N</v>
      </c>
      <c r="AB171" s="3" t="str">
        <f t="shared" si="77"/>
        <v>N</v>
      </c>
      <c r="AC171" s="3" t="str">
        <f t="shared" si="78"/>
        <v>N</v>
      </c>
      <c r="AD171" s="3" t="str">
        <f t="shared" si="79"/>
        <v>N</v>
      </c>
      <c r="AE171" s="3" t="str">
        <f t="shared" si="80"/>
        <v>N</v>
      </c>
      <c r="AF171" s="38">
        <v>41795</v>
      </c>
    </row>
    <row r="172" spans="1:32" s="1" customFormat="1" ht="38.25" x14ac:dyDescent="0.25">
      <c r="A172" s="9" t="s">
        <v>1641</v>
      </c>
      <c r="B172" s="9" t="s">
        <v>1729</v>
      </c>
      <c r="C172" s="6" t="s">
        <v>109</v>
      </c>
      <c r="D172" s="3" t="str">
        <f t="shared" si="54"/>
        <v>Y</v>
      </c>
      <c r="E172" s="3"/>
      <c r="F172" s="3" t="str">
        <f t="shared" si="55"/>
        <v>N</v>
      </c>
      <c r="G172" s="3" t="str">
        <f t="shared" si="56"/>
        <v>N</v>
      </c>
      <c r="H172" s="3" t="str">
        <f t="shared" si="57"/>
        <v>N</v>
      </c>
      <c r="I172" s="3" t="str">
        <f t="shared" si="58"/>
        <v>N</v>
      </c>
      <c r="J172" s="3" t="str">
        <f t="shared" si="59"/>
        <v>N</v>
      </c>
      <c r="K172" s="3" t="str">
        <f t="shared" si="60"/>
        <v>N</v>
      </c>
      <c r="L172" s="3" t="str">
        <f t="shared" si="61"/>
        <v>N</v>
      </c>
      <c r="M172" s="3" t="str">
        <f t="shared" si="62"/>
        <v>N</v>
      </c>
      <c r="N172" s="3" t="str">
        <f t="shared" si="63"/>
        <v>N</v>
      </c>
      <c r="O172" s="3" t="str">
        <f t="shared" si="64"/>
        <v>N</v>
      </c>
      <c r="P172" s="3" t="str">
        <f t="shared" si="65"/>
        <v>N</v>
      </c>
      <c r="Q172" s="3" t="str">
        <f t="shared" si="66"/>
        <v>N</v>
      </c>
      <c r="R172" s="3" t="str">
        <f t="shared" si="67"/>
        <v>N</v>
      </c>
      <c r="S172" s="3" t="str">
        <f t="shared" si="68"/>
        <v>N</v>
      </c>
      <c r="T172" s="3" t="str">
        <f t="shared" si="69"/>
        <v>N</v>
      </c>
      <c r="U172" s="3" t="str">
        <f t="shared" si="70"/>
        <v>N</v>
      </c>
      <c r="V172" s="3" t="str">
        <f t="shared" si="71"/>
        <v>N</v>
      </c>
      <c r="W172" s="3" t="str">
        <f t="shared" si="72"/>
        <v>N</v>
      </c>
      <c r="X172" s="3" t="str">
        <f t="shared" si="73"/>
        <v>N</v>
      </c>
      <c r="Y172" s="3" t="str">
        <f t="shared" si="74"/>
        <v>N</v>
      </c>
      <c r="Z172" s="3" t="str">
        <f t="shared" si="75"/>
        <v>N</v>
      </c>
      <c r="AA172" s="3" t="str">
        <f t="shared" si="76"/>
        <v>N</v>
      </c>
      <c r="AB172" s="3" t="str">
        <f t="shared" si="77"/>
        <v>N</v>
      </c>
      <c r="AC172" s="3" t="str">
        <f t="shared" si="78"/>
        <v>N</v>
      </c>
      <c r="AD172" s="3" t="str">
        <f t="shared" si="79"/>
        <v>N</v>
      </c>
      <c r="AE172" s="3" t="str">
        <f t="shared" si="80"/>
        <v>N</v>
      </c>
      <c r="AF172" s="38"/>
    </row>
    <row r="173" spans="1:32" s="1" customFormat="1" ht="25.5" x14ac:dyDescent="0.25">
      <c r="A173" s="9" t="s">
        <v>192</v>
      </c>
      <c r="B173" s="9" t="s">
        <v>1806</v>
      </c>
      <c r="C173" s="6" t="s">
        <v>160</v>
      </c>
      <c r="D173" s="3" t="str">
        <f t="shared" si="54"/>
        <v>Y</v>
      </c>
      <c r="E173" s="3"/>
      <c r="F173" s="3" t="str">
        <f t="shared" si="55"/>
        <v>N</v>
      </c>
      <c r="G173" s="3" t="str">
        <f t="shared" si="56"/>
        <v>N</v>
      </c>
      <c r="H173" s="3" t="str">
        <f t="shared" si="57"/>
        <v>N</v>
      </c>
      <c r="I173" s="3" t="str">
        <f t="shared" si="58"/>
        <v>N</v>
      </c>
      <c r="J173" s="3" t="str">
        <f t="shared" si="59"/>
        <v>N</v>
      </c>
      <c r="K173" s="3" t="str">
        <f t="shared" si="60"/>
        <v>N</v>
      </c>
      <c r="L173" s="3" t="str">
        <f t="shared" si="61"/>
        <v>N</v>
      </c>
      <c r="M173" s="3" t="str">
        <f t="shared" si="62"/>
        <v>N</v>
      </c>
      <c r="N173" s="3" t="str">
        <f t="shared" si="63"/>
        <v>N</v>
      </c>
      <c r="O173" s="3" t="str">
        <f t="shared" si="64"/>
        <v>N</v>
      </c>
      <c r="P173" s="3" t="str">
        <f t="shared" si="65"/>
        <v>N</v>
      </c>
      <c r="Q173" s="3" t="str">
        <f t="shared" si="66"/>
        <v>N</v>
      </c>
      <c r="R173" s="3" t="str">
        <f t="shared" si="67"/>
        <v>N</v>
      </c>
      <c r="S173" s="3" t="str">
        <f t="shared" si="68"/>
        <v>N</v>
      </c>
      <c r="T173" s="3" t="str">
        <f t="shared" si="69"/>
        <v>N</v>
      </c>
      <c r="U173" s="3" t="str">
        <f t="shared" si="70"/>
        <v>N</v>
      </c>
      <c r="V173" s="3" t="str">
        <f t="shared" si="71"/>
        <v>N</v>
      </c>
      <c r="W173" s="3" t="str">
        <f t="shared" si="72"/>
        <v>N</v>
      </c>
      <c r="X173" s="3" t="str">
        <f t="shared" si="73"/>
        <v>N</v>
      </c>
      <c r="Y173" s="3" t="str">
        <f t="shared" si="74"/>
        <v>N</v>
      </c>
      <c r="Z173" s="3" t="str">
        <f t="shared" si="75"/>
        <v>N</v>
      </c>
      <c r="AA173" s="3" t="str">
        <f t="shared" si="76"/>
        <v>N</v>
      </c>
      <c r="AB173" s="3" t="str">
        <f t="shared" si="77"/>
        <v>N</v>
      </c>
      <c r="AC173" s="3" t="str">
        <f t="shared" si="78"/>
        <v>N</v>
      </c>
      <c r="AD173" s="3" t="str">
        <f t="shared" si="79"/>
        <v>N</v>
      </c>
      <c r="AE173" s="3" t="str">
        <f t="shared" si="80"/>
        <v>N</v>
      </c>
      <c r="AF173" s="38">
        <v>41794</v>
      </c>
    </row>
    <row r="174" spans="1:32" s="1" customFormat="1" ht="38.25" x14ac:dyDescent="0.25">
      <c r="A174" s="44" t="s">
        <v>1640</v>
      </c>
      <c r="B174" s="9" t="s">
        <v>1780</v>
      </c>
      <c r="C174" s="6" t="s">
        <v>109</v>
      </c>
      <c r="D174" s="3" t="str">
        <f t="shared" si="54"/>
        <v>Y</v>
      </c>
      <c r="E174" s="3"/>
      <c r="F174" s="3" t="str">
        <f t="shared" si="55"/>
        <v>N</v>
      </c>
      <c r="G174" s="3" t="str">
        <f t="shared" si="56"/>
        <v>N</v>
      </c>
      <c r="H174" s="3" t="str">
        <f t="shared" si="57"/>
        <v>N</v>
      </c>
      <c r="I174" s="3" t="str">
        <f t="shared" si="58"/>
        <v>N</v>
      </c>
      <c r="J174" s="3" t="str">
        <f t="shared" si="59"/>
        <v>N</v>
      </c>
      <c r="K174" s="3" t="str">
        <f t="shared" si="60"/>
        <v>N</v>
      </c>
      <c r="L174" s="3" t="str">
        <f t="shared" si="61"/>
        <v>N</v>
      </c>
      <c r="M174" s="3" t="str">
        <f t="shared" si="62"/>
        <v>N</v>
      </c>
      <c r="N174" s="3" t="str">
        <f t="shared" si="63"/>
        <v>N</v>
      </c>
      <c r="O174" s="3" t="str">
        <f t="shared" si="64"/>
        <v>N</v>
      </c>
      <c r="P174" s="3" t="str">
        <f t="shared" si="65"/>
        <v>N</v>
      </c>
      <c r="Q174" s="3" t="str">
        <f t="shared" si="66"/>
        <v>N</v>
      </c>
      <c r="R174" s="3" t="str">
        <f t="shared" si="67"/>
        <v>N</v>
      </c>
      <c r="S174" s="3" t="str">
        <f t="shared" si="68"/>
        <v>N</v>
      </c>
      <c r="T174" s="3" t="str">
        <f t="shared" si="69"/>
        <v>N</v>
      </c>
      <c r="U174" s="3" t="str">
        <f t="shared" si="70"/>
        <v>N</v>
      </c>
      <c r="V174" s="3" t="str">
        <f t="shared" si="71"/>
        <v>N</v>
      </c>
      <c r="W174" s="3" t="str">
        <f t="shared" si="72"/>
        <v>N</v>
      </c>
      <c r="X174" s="3" t="str">
        <f t="shared" si="73"/>
        <v>N</v>
      </c>
      <c r="Y174" s="3" t="str">
        <f t="shared" si="74"/>
        <v>N</v>
      </c>
      <c r="Z174" s="3" t="str">
        <f t="shared" si="75"/>
        <v>N</v>
      </c>
      <c r="AA174" s="3" t="str">
        <f t="shared" si="76"/>
        <v>N</v>
      </c>
      <c r="AB174" s="3" t="str">
        <f t="shared" si="77"/>
        <v>N</v>
      </c>
      <c r="AC174" s="3" t="str">
        <f t="shared" si="78"/>
        <v>N</v>
      </c>
      <c r="AD174" s="3" t="str">
        <f t="shared" si="79"/>
        <v>N</v>
      </c>
      <c r="AE174" s="3" t="str">
        <f t="shared" si="80"/>
        <v>N</v>
      </c>
      <c r="AF174" s="38"/>
    </row>
    <row r="175" spans="1:32" s="1" customFormat="1" ht="38.25" x14ac:dyDescent="0.25">
      <c r="A175" s="6" t="s">
        <v>122</v>
      </c>
      <c r="B175" s="9" t="s">
        <v>1805</v>
      </c>
      <c r="C175" s="6" t="s">
        <v>118</v>
      </c>
      <c r="D175" s="3" t="str">
        <f t="shared" si="54"/>
        <v>N</v>
      </c>
      <c r="E175" s="3"/>
      <c r="F175" s="3" t="str">
        <f t="shared" si="55"/>
        <v>N</v>
      </c>
      <c r="G175" s="3" t="str">
        <f t="shared" si="56"/>
        <v>N</v>
      </c>
      <c r="H175" s="3" t="str">
        <f t="shared" si="57"/>
        <v>N</v>
      </c>
      <c r="I175" s="3" t="str">
        <f t="shared" si="58"/>
        <v>N</v>
      </c>
      <c r="J175" s="3" t="str">
        <f t="shared" si="59"/>
        <v>N</v>
      </c>
      <c r="K175" s="3" t="str">
        <f t="shared" si="60"/>
        <v>N</v>
      </c>
      <c r="L175" s="3" t="str">
        <f t="shared" si="61"/>
        <v>N</v>
      </c>
      <c r="M175" s="3" t="str">
        <f t="shared" si="62"/>
        <v>N</v>
      </c>
      <c r="N175" s="3" t="str">
        <f t="shared" si="63"/>
        <v>N</v>
      </c>
      <c r="O175" s="3" t="str">
        <f t="shared" si="64"/>
        <v>N</v>
      </c>
      <c r="P175" s="3" t="str">
        <f t="shared" si="65"/>
        <v>N</v>
      </c>
      <c r="Q175" s="3" t="str">
        <f t="shared" si="66"/>
        <v>N</v>
      </c>
      <c r="R175" s="3" t="str">
        <f t="shared" si="67"/>
        <v>N</v>
      </c>
      <c r="S175" s="3" t="str">
        <f t="shared" si="68"/>
        <v>N</v>
      </c>
      <c r="T175" s="3" t="str">
        <f t="shared" si="69"/>
        <v>N</v>
      </c>
      <c r="U175" s="3" t="str">
        <f t="shared" si="70"/>
        <v>N</v>
      </c>
      <c r="V175" s="3" t="str">
        <f t="shared" si="71"/>
        <v>N</v>
      </c>
      <c r="W175" s="3" t="str">
        <f t="shared" si="72"/>
        <v>N</v>
      </c>
      <c r="X175" s="3" t="str">
        <f t="shared" si="73"/>
        <v>N</v>
      </c>
      <c r="Y175" s="3" t="str">
        <f t="shared" si="74"/>
        <v>N</v>
      </c>
      <c r="Z175" s="3" t="str">
        <f t="shared" si="75"/>
        <v>N</v>
      </c>
      <c r="AA175" s="3" t="str">
        <f t="shared" si="76"/>
        <v>N</v>
      </c>
      <c r="AB175" s="3" t="str">
        <f t="shared" si="77"/>
        <v>N</v>
      </c>
      <c r="AC175" s="3" t="str">
        <f t="shared" si="78"/>
        <v>N</v>
      </c>
      <c r="AD175" s="3" t="str">
        <f t="shared" si="79"/>
        <v>Y</v>
      </c>
      <c r="AE175" s="3" t="str">
        <f t="shared" si="80"/>
        <v>Y</v>
      </c>
      <c r="AF175" s="38">
        <v>41794</v>
      </c>
    </row>
    <row r="176" spans="1:32" s="1" customFormat="1" ht="51" x14ac:dyDescent="0.25">
      <c r="A176" s="6" t="s">
        <v>116</v>
      </c>
      <c r="B176" s="9" t="s">
        <v>117</v>
      </c>
      <c r="C176" s="6" t="s">
        <v>118</v>
      </c>
      <c r="D176" s="3" t="str">
        <f t="shared" si="54"/>
        <v>N</v>
      </c>
      <c r="E176" s="3"/>
      <c r="F176" s="3" t="str">
        <f t="shared" si="55"/>
        <v>N</v>
      </c>
      <c r="G176" s="3" t="str">
        <f t="shared" si="56"/>
        <v>N</v>
      </c>
      <c r="H176" s="3" t="str">
        <f t="shared" si="57"/>
        <v>N</v>
      </c>
      <c r="I176" s="3" t="str">
        <f t="shared" si="58"/>
        <v>N</v>
      </c>
      <c r="J176" s="3" t="str">
        <f t="shared" si="59"/>
        <v>N</v>
      </c>
      <c r="K176" s="3" t="str">
        <f t="shared" si="60"/>
        <v>N</v>
      </c>
      <c r="L176" s="3" t="str">
        <f t="shared" si="61"/>
        <v>N</v>
      </c>
      <c r="M176" s="3" t="str">
        <f t="shared" si="62"/>
        <v>N</v>
      </c>
      <c r="N176" s="3" t="str">
        <f t="shared" si="63"/>
        <v>N</v>
      </c>
      <c r="O176" s="3" t="str">
        <f t="shared" si="64"/>
        <v>N</v>
      </c>
      <c r="P176" s="3" t="str">
        <f t="shared" si="65"/>
        <v>N</v>
      </c>
      <c r="Q176" s="3" t="str">
        <f t="shared" si="66"/>
        <v>N</v>
      </c>
      <c r="R176" s="3" t="str">
        <f t="shared" si="67"/>
        <v>N</v>
      </c>
      <c r="S176" s="3" t="str">
        <f t="shared" si="68"/>
        <v>N</v>
      </c>
      <c r="T176" s="3" t="str">
        <f t="shared" si="69"/>
        <v>N</v>
      </c>
      <c r="U176" s="3" t="str">
        <f t="shared" si="70"/>
        <v>N</v>
      </c>
      <c r="V176" s="3" t="str">
        <f t="shared" si="71"/>
        <v>N</v>
      </c>
      <c r="W176" s="3" t="str">
        <f t="shared" si="72"/>
        <v>N</v>
      </c>
      <c r="X176" s="3" t="str">
        <f t="shared" si="73"/>
        <v>N</v>
      </c>
      <c r="Y176" s="3" t="str">
        <f t="shared" si="74"/>
        <v>N</v>
      </c>
      <c r="Z176" s="3" t="str">
        <f t="shared" si="75"/>
        <v>Y</v>
      </c>
      <c r="AA176" s="3" t="str">
        <f t="shared" si="76"/>
        <v>Y</v>
      </c>
      <c r="AB176" s="3" t="str">
        <f t="shared" si="77"/>
        <v>Y</v>
      </c>
      <c r="AC176" s="3" t="str">
        <f t="shared" si="78"/>
        <v>Y</v>
      </c>
      <c r="AD176" s="3" t="str">
        <f t="shared" si="79"/>
        <v>N</v>
      </c>
      <c r="AE176" s="3" t="str">
        <f t="shared" si="80"/>
        <v>N</v>
      </c>
      <c r="AF176" s="38">
        <v>41794</v>
      </c>
    </row>
    <row r="177" spans="1:32" s="1" customFormat="1" ht="25.5" x14ac:dyDescent="0.25">
      <c r="A177" s="6" t="s">
        <v>110</v>
      </c>
      <c r="B177" s="44" t="s">
        <v>1804</v>
      </c>
      <c r="C177" s="6" t="s">
        <v>84</v>
      </c>
      <c r="D177" s="3" t="str">
        <f t="shared" si="54"/>
        <v>N</v>
      </c>
      <c r="E177" s="3"/>
      <c r="F177" s="3" t="str">
        <f t="shared" si="55"/>
        <v>N</v>
      </c>
      <c r="G177" s="3" t="str">
        <f t="shared" si="56"/>
        <v>N</v>
      </c>
      <c r="H177" s="3" t="str">
        <f t="shared" si="57"/>
        <v>N</v>
      </c>
      <c r="I177" s="3" t="str">
        <f t="shared" si="58"/>
        <v>N</v>
      </c>
      <c r="J177" s="3" t="str">
        <f t="shared" si="59"/>
        <v>N</v>
      </c>
      <c r="K177" s="3" t="str">
        <f t="shared" si="60"/>
        <v>N</v>
      </c>
      <c r="L177" s="3" t="str">
        <f t="shared" si="61"/>
        <v>N</v>
      </c>
      <c r="M177" s="3" t="str">
        <f t="shared" si="62"/>
        <v>N</v>
      </c>
      <c r="N177" s="3" t="str">
        <f t="shared" si="63"/>
        <v>N</v>
      </c>
      <c r="O177" s="3" t="str">
        <f t="shared" si="64"/>
        <v>N</v>
      </c>
      <c r="P177" s="3" t="str">
        <f t="shared" si="65"/>
        <v>N</v>
      </c>
      <c r="Q177" s="3" t="str">
        <f t="shared" si="66"/>
        <v>N</v>
      </c>
      <c r="R177" s="3" t="str">
        <f t="shared" si="67"/>
        <v>N</v>
      </c>
      <c r="S177" s="3" t="str">
        <f t="shared" si="68"/>
        <v>N</v>
      </c>
      <c r="T177" s="3" t="str">
        <f t="shared" si="69"/>
        <v>N</v>
      </c>
      <c r="U177" s="3" t="str">
        <f t="shared" si="70"/>
        <v>N</v>
      </c>
      <c r="V177" s="3" t="str">
        <f t="shared" si="71"/>
        <v>N</v>
      </c>
      <c r="W177" s="3" t="str">
        <f t="shared" si="72"/>
        <v>N</v>
      </c>
      <c r="X177" s="3" t="str">
        <f t="shared" si="73"/>
        <v>N</v>
      </c>
      <c r="Y177" s="3" t="str">
        <f t="shared" si="74"/>
        <v>N</v>
      </c>
      <c r="Z177" s="3" t="str">
        <f t="shared" si="75"/>
        <v>Y</v>
      </c>
      <c r="AA177" s="3" t="str">
        <f t="shared" si="76"/>
        <v>N</v>
      </c>
      <c r="AB177" s="3" t="str">
        <f t="shared" si="77"/>
        <v>Y</v>
      </c>
      <c r="AC177" s="3" t="str">
        <f t="shared" si="78"/>
        <v>N</v>
      </c>
      <c r="AD177" s="3" t="str">
        <f t="shared" si="79"/>
        <v>N</v>
      </c>
      <c r="AE177" s="3" t="str">
        <f t="shared" si="80"/>
        <v>N</v>
      </c>
      <c r="AF177" s="38">
        <v>41794</v>
      </c>
    </row>
    <row r="178" spans="1:32" s="1" customFormat="1" ht="63.75" x14ac:dyDescent="0.25">
      <c r="A178" s="6" t="s">
        <v>227</v>
      </c>
      <c r="B178" s="6" t="s">
        <v>1803</v>
      </c>
      <c r="C178" s="6" t="s">
        <v>172</v>
      </c>
      <c r="D178" s="3" t="str">
        <f t="shared" si="54"/>
        <v>N</v>
      </c>
      <c r="E178" s="3"/>
      <c r="F178" s="3" t="str">
        <f t="shared" si="55"/>
        <v>N</v>
      </c>
      <c r="G178" s="3" t="str">
        <f t="shared" si="56"/>
        <v>N</v>
      </c>
      <c r="H178" s="3" t="str">
        <f t="shared" si="57"/>
        <v>N</v>
      </c>
      <c r="I178" s="3" t="str">
        <f t="shared" si="58"/>
        <v>N</v>
      </c>
      <c r="J178" s="3" t="str">
        <f t="shared" si="59"/>
        <v>N</v>
      </c>
      <c r="K178" s="3" t="str">
        <f t="shared" si="60"/>
        <v>N</v>
      </c>
      <c r="L178" s="3" t="str">
        <f t="shared" si="61"/>
        <v>N</v>
      </c>
      <c r="M178" s="3" t="str">
        <f t="shared" si="62"/>
        <v>Y</v>
      </c>
      <c r="N178" s="3" t="str">
        <f t="shared" si="63"/>
        <v>N</v>
      </c>
      <c r="O178" s="3" t="str">
        <f t="shared" si="64"/>
        <v>N</v>
      </c>
      <c r="P178" s="3" t="str">
        <f t="shared" si="65"/>
        <v>N</v>
      </c>
      <c r="Q178" s="3" t="str">
        <f t="shared" si="66"/>
        <v>N</v>
      </c>
      <c r="R178" s="3" t="str">
        <f t="shared" si="67"/>
        <v>N</v>
      </c>
      <c r="S178" s="3" t="str">
        <f t="shared" si="68"/>
        <v>N</v>
      </c>
      <c r="T178" s="3" t="str">
        <f t="shared" si="69"/>
        <v>N</v>
      </c>
      <c r="U178" s="3" t="str">
        <f t="shared" si="70"/>
        <v>N</v>
      </c>
      <c r="V178" s="3" t="str">
        <f t="shared" si="71"/>
        <v>N</v>
      </c>
      <c r="W178" s="3" t="str">
        <f t="shared" si="72"/>
        <v>N</v>
      </c>
      <c r="X178" s="3" t="str">
        <f t="shared" si="73"/>
        <v>N</v>
      </c>
      <c r="Y178" s="3" t="str">
        <f t="shared" si="74"/>
        <v>N</v>
      </c>
      <c r="Z178" s="3" t="str">
        <f t="shared" si="75"/>
        <v>N</v>
      </c>
      <c r="AA178" s="3" t="str">
        <f t="shared" si="76"/>
        <v>N</v>
      </c>
      <c r="AB178" s="3" t="str">
        <f t="shared" si="77"/>
        <v>N</v>
      </c>
      <c r="AC178" s="3" t="str">
        <f t="shared" si="78"/>
        <v>N</v>
      </c>
      <c r="AD178" s="3" t="str">
        <f t="shared" si="79"/>
        <v>N</v>
      </c>
      <c r="AE178" s="3" t="str">
        <f t="shared" si="80"/>
        <v>N</v>
      </c>
      <c r="AF178" s="38">
        <v>41794</v>
      </c>
    </row>
    <row r="179" spans="1:32" s="1" customFormat="1" ht="76.5" x14ac:dyDescent="0.25">
      <c r="A179" s="6" t="s">
        <v>193</v>
      </c>
      <c r="B179" s="6" t="s">
        <v>1802</v>
      </c>
      <c r="C179" s="6" t="s">
        <v>160</v>
      </c>
      <c r="D179" s="3" t="str">
        <f t="shared" si="54"/>
        <v>Y</v>
      </c>
      <c r="E179" s="3"/>
      <c r="F179" s="3" t="str">
        <f t="shared" si="55"/>
        <v>N</v>
      </c>
      <c r="G179" s="3" t="str">
        <f t="shared" si="56"/>
        <v>N</v>
      </c>
      <c r="H179" s="3" t="str">
        <f t="shared" si="57"/>
        <v>N</v>
      </c>
      <c r="I179" s="3" t="str">
        <f t="shared" si="58"/>
        <v>N</v>
      </c>
      <c r="J179" s="3" t="str">
        <f t="shared" si="59"/>
        <v>N</v>
      </c>
      <c r="K179" s="3" t="str">
        <f t="shared" si="60"/>
        <v>N</v>
      </c>
      <c r="L179" s="3" t="str">
        <f t="shared" si="61"/>
        <v>N</v>
      </c>
      <c r="M179" s="3" t="str">
        <f t="shared" si="62"/>
        <v>N</v>
      </c>
      <c r="N179" s="3" t="str">
        <f t="shared" si="63"/>
        <v>N</v>
      </c>
      <c r="O179" s="3" t="str">
        <f t="shared" si="64"/>
        <v>N</v>
      </c>
      <c r="P179" s="3" t="str">
        <f t="shared" si="65"/>
        <v>N</v>
      </c>
      <c r="Q179" s="3" t="str">
        <f t="shared" si="66"/>
        <v>N</v>
      </c>
      <c r="R179" s="3" t="str">
        <f t="shared" si="67"/>
        <v>N</v>
      </c>
      <c r="S179" s="3" t="str">
        <f t="shared" si="68"/>
        <v>N</v>
      </c>
      <c r="T179" s="3" t="str">
        <f t="shared" si="69"/>
        <v>N</v>
      </c>
      <c r="U179" s="3" t="str">
        <f t="shared" si="70"/>
        <v>N</v>
      </c>
      <c r="V179" s="3" t="str">
        <f t="shared" si="71"/>
        <v>N</v>
      </c>
      <c r="W179" s="3" t="str">
        <f t="shared" si="72"/>
        <v>N</v>
      </c>
      <c r="X179" s="3" t="str">
        <f t="shared" si="73"/>
        <v>N</v>
      </c>
      <c r="Y179" s="3" t="str">
        <f t="shared" si="74"/>
        <v>N</v>
      </c>
      <c r="Z179" s="3" t="str">
        <f t="shared" si="75"/>
        <v>N</v>
      </c>
      <c r="AA179" s="3" t="str">
        <f t="shared" si="76"/>
        <v>N</v>
      </c>
      <c r="AB179" s="3" t="str">
        <f t="shared" si="77"/>
        <v>N</v>
      </c>
      <c r="AC179" s="3" t="str">
        <f t="shared" si="78"/>
        <v>N</v>
      </c>
      <c r="AD179" s="3" t="str">
        <f t="shared" si="79"/>
        <v>N</v>
      </c>
      <c r="AE179" s="3" t="str">
        <f t="shared" si="80"/>
        <v>N</v>
      </c>
      <c r="AF179" s="38">
        <v>41794</v>
      </c>
    </row>
    <row r="180" spans="1:32" s="1" customFormat="1" ht="63.75" x14ac:dyDescent="0.25">
      <c r="A180" s="6" t="s">
        <v>211</v>
      </c>
      <c r="B180" s="6" t="s">
        <v>1994</v>
      </c>
      <c r="C180" s="6" t="s">
        <v>160</v>
      </c>
      <c r="D180" s="3" t="str">
        <f t="shared" si="54"/>
        <v>N</v>
      </c>
      <c r="E180" s="3"/>
      <c r="F180" s="3" t="str">
        <f t="shared" si="55"/>
        <v>N</v>
      </c>
      <c r="G180" s="3" t="str">
        <f t="shared" si="56"/>
        <v>N</v>
      </c>
      <c r="H180" s="3" t="str">
        <f t="shared" si="57"/>
        <v>N</v>
      </c>
      <c r="I180" s="3" t="str">
        <f t="shared" si="58"/>
        <v>N</v>
      </c>
      <c r="J180" s="3" t="str">
        <f t="shared" si="59"/>
        <v>N</v>
      </c>
      <c r="K180" s="3" t="str">
        <f t="shared" si="60"/>
        <v>Y</v>
      </c>
      <c r="L180" s="3" t="str">
        <f t="shared" si="61"/>
        <v>N</v>
      </c>
      <c r="M180" s="3" t="str">
        <f t="shared" si="62"/>
        <v>N</v>
      </c>
      <c r="N180" s="3" t="str">
        <f t="shared" si="63"/>
        <v>N</v>
      </c>
      <c r="O180" s="3" t="str">
        <f t="shared" si="64"/>
        <v>N</v>
      </c>
      <c r="P180" s="3" t="str">
        <f t="shared" si="65"/>
        <v>N</v>
      </c>
      <c r="Q180" s="3" t="str">
        <f t="shared" si="66"/>
        <v>N</v>
      </c>
      <c r="R180" s="3" t="str">
        <f t="shared" si="67"/>
        <v>N</v>
      </c>
      <c r="S180" s="3" t="str">
        <f t="shared" si="68"/>
        <v>N</v>
      </c>
      <c r="T180" s="3" t="str">
        <f t="shared" si="69"/>
        <v>N</v>
      </c>
      <c r="U180" s="3" t="str">
        <f t="shared" si="70"/>
        <v>N</v>
      </c>
      <c r="V180" s="3" t="str">
        <f t="shared" si="71"/>
        <v>N</v>
      </c>
      <c r="W180" s="3" t="str">
        <f t="shared" si="72"/>
        <v>N</v>
      </c>
      <c r="X180" s="3" t="str">
        <f t="shared" si="73"/>
        <v>N</v>
      </c>
      <c r="Y180" s="3" t="str">
        <f t="shared" si="74"/>
        <v>N</v>
      </c>
      <c r="Z180" s="3" t="str">
        <f t="shared" si="75"/>
        <v>N</v>
      </c>
      <c r="AA180" s="3" t="str">
        <f t="shared" si="76"/>
        <v>N</v>
      </c>
      <c r="AB180" s="3" t="str">
        <f t="shared" si="77"/>
        <v>N</v>
      </c>
      <c r="AC180" s="3" t="str">
        <f t="shared" si="78"/>
        <v>N</v>
      </c>
      <c r="AD180" s="3" t="str">
        <f t="shared" si="79"/>
        <v>N</v>
      </c>
      <c r="AE180" s="3" t="str">
        <f t="shared" si="80"/>
        <v>N</v>
      </c>
      <c r="AF180" s="38">
        <v>41794</v>
      </c>
    </row>
    <row r="181" spans="1:32" s="1" customFormat="1" ht="63.75" x14ac:dyDescent="0.25">
      <c r="A181" s="6" t="s">
        <v>1892</v>
      </c>
      <c r="B181" s="6" t="s">
        <v>1995</v>
      </c>
      <c r="C181" s="6" t="s">
        <v>160</v>
      </c>
      <c r="D181" s="3" t="str">
        <f t="shared" si="54"/>
        <v>N</v>
      </c>
      <c r="E181" s="3"/>
      <c r="F181" s="3" t="str">
        <f t="shared" si="55"/>
        <v>N</v>
      </c>
      <c r="G181" s="3" t="str">
        <f t="shared" si="56"/>
        <v>N</v>
      </c>
      <c r="H181" s="3" t="str">
        <f t="shared" si="57"/>
        <v>N</v>
      </c>
      <c r="I181" s="3" t="str">
        <f t="shared" si="58"/>
        <v>N</v>
      </c>
      <c r="J181" s="3" t="str">
        <f t="shared" si="59"/>
        <v>N</v>
      </c>
      <c r="K181" s="3" t="str">
        <f t="shared" si="60"/>
        <v>N</v>
      </c>
      <c r="L181" s="3" t="str">
        <f t="shared" si="61"/>
        <v>N</v>
      </c>
      <c r="M181" s="3" t="str">
        <f t="shared" si="62"/>
        <v>N</v>
      </c>
      <c r="N181" s="3" t="str">
        <f t="shared" si="63"/>
        <v>N</v>
      </c>
      <c r="O181" s="3" t="str">
        <f t="shared" si="64"/>
        <v>N</v>
      </c>
      <c r="P181" s="3" t="str">
        <f t="shared" si="65"/>
        <v>N</v>
      </c>
      <c r="Q181" s="3" t="str">
        <f t="shared" si="66"/>
        <v>N</v>
      </c>
      <c r="R181" s="3" t="str">
        <f t="shared" si="67"/>
        <v>N</v>
      </c>
      <c r="S181" s="3" t="str">
        <f t="shared" si="68"/>
        <v>Y</v>
      </c>
      <c r="T181" s="3" t="str">
        <f t="shared" si="69"/>
        <v>N</v>
      </c>
      <c r="U181" s="3" t="str">
        <f t="shared" si="70"/>
        <v>N</v>
      </c>
      <c r="V181" s="3" t="str">
        <f t="shared" si="71"/>
        <v>N</v>
      </c>
      <c r="W181" s="3" t="str">
        <f t="shared" si="72"/>
        <v>N</v>
      </c>
      <c r="X181" s="3" t="str">
        <f t="shared" si="73"/>
        <v>N</v>
      </c>
      <c r="Y181" s="3" t="str">
        <f t="shared" si="74"/>
        <v>N</v>
      </c>
      <c r="Z181" s="3" t="str">
        <f t="shared" si="75"/>
        <v>N</v>
      </c>
      <c r="AA181" s="3" t="str">
        <f t="shared" si="76"/>
        <v>N</v>
      </c>
      <c r="AB181" s="3" t="str">
        <f t="shared" si="77"/>
        <v>N</v>
      </c>
      <c r="AC181" s="3" t="str">
        <f t="shared" si="78"/>
        <v>N</v>
      </c>
      <c r="AD181" s="3" t="str">
        <f t="shared" si="79"/>
        <v>N</v>
      </c>
      <c r="AE181" s="3" t="str">
        <f t="shared" si="80"/>
        <v>N</v>
      </c>
      <c r="AF181" s="38"/>
    </row>
    <row r="182" spans="1:32" s="1" customFormat="1" ht="51" x14ac:dyDescent="0.25">
      <c r="A182" s="6" t="s">
        <v>1891</v>
      </c>
      <c r="B182" s="6" t="s">
        <v>1917</v>
      </c>
      <c r="C182" s="6" t="s">
        <v>115</v>
      </c>
      <c r="D182" s="3" t="str">
        <f t="shared" si="54"/>
        <v>N</v>
      </c>
      <c r="E182" s="3"/>
      <c r="F182" s="3" t="str">
        <f t="shared" si="55"/>
        <v>N</v>
      </c>
      <c r="G182" s="3" t="str">
        <f t="shared" si="56"/>
        <v>N</v>
      </c>
      <c r="H182" s="3" t="str">
        <f t="shared" si="57"/>
        <v>N</v>
      </c>
      <c r="I182" s="3" t="str">
        <f t="shared" si="58"/>
        <v>N</v>
      </c>
      <c r="J182" s="3" t="str">
        <f t="shared" si="59"/>
        <v>N</v>
      </c>
      <c r="K182" s="3" t="str">
        <f t="shared" si="60"/>
        <v>N</v>
      </c>
      <c r="L182" s="3" t="str">
        <f t="shared" si="61"/>
        <v>N</v>
      </c>
      <c r="M182" s="3" t="str">
        <f t="shared" si="62"/>
        <v>N</v>
      </c>
      <c r="N182" s="3" t="str">
        <f t="shared" si="63"/>
        <v>N</v>
      </c>
      <c r="O182" s="3" t="str">
        <f t="shared" si="64"/>
        <v>N</v>
      </c>
      <c r="P182" s="3" t="str">
        <f t="shared" si="65"/>
        <v>N</v>
      </c>
      <c r="Q182" s="3" t="str">
        <f t="shared" si="66"/>
        <v>N</v>
      </c>
      <c r="R182" s="3" t="str">
        <f t="shared" si="67"/>
        <v>N</v>
      </c>
      <c r="S182" s="3" t="str">
        <f t="shared" si="68"/>
        <v>Y</v>
      </c>
      <c r="T182" s="3" t="str">
        <f t="shared" si="69"/>
        <v>N</v>
      </c>
      <c r="U182" s="3" t="str">
        <f t="shared" si="70"/>
        <v>N</v>
      </c>
      <c r="V182" s="3" t="str">
        <f t="shared" si="71"/>
        <v>N</v>
      </c>
      <c r="W182" s="3" t="str">
        <f t="shared" si="72"/>
        <v>N</v>
      </c>
      <c r="X182" s="3" t="str">
        <f t="shared" si="73"/>
        <v>N</v>
      </c>
      <c r="Y182" s="3" t="str">
        <f t="shared" si="74"/>
        <v>N</v>
      </c>
      <c r="Z182" s="3" t="str">
        <f t="shared" si="75"/>
        <v>N</v>
      </c>
      <c r="AA182" s="3" t="str">
        <f t="shared" si="76"/>
        <v>N</v>
      </c>
      <c r="AB182" s="3" t="str">
        <f t="shared" si="77"/>
        <v>N</v>
      </c>
      <c r="AC182" s="3" t="str">
        <f t="shared" si="78"/>
        <v>N</v>
      </c>
      <c r="AD182" s="3" t="str">
        <f t="shared" si="79"/>
        <v>N</v>
      </c>
      <c r="AE182" s="3" t="str">
        <f t="shared" si="80"/>
        <v>N</v>
      </c>
      <c r="AF182" s="38"/>
    </row>
    <row r="183" spans="1:32" s="1" customFormat="1" ht="51" x14ac:dyDescent="0.25">
      <c r="A183" s="6" t="s">
        <v>1895</v>
      </c>
      <c r="B183" s="6" t="s">
        <v>1919</v>
      </c>
      <c r="C183" s="6" t="s">
        <v>160</v>
      </c>
      <c r="D183" s="3" t="str">
        <f t="shared" si="54"/>
        <v>N</v>
      </c>
      <c r="E183" s="3"/>
      <c r="F183" s="3" t="str">
        <f t="shared" si="55"/>
        <v>N</v>
      </c>
      <c r="G183" s="3" t="str">
        <f t="shared" si="56"/>
        <v>N</v>
      </c>
      <c r="H183" s="3" t="str">
        <f t="shared" si="57"/>
        <v>N</v>
      </c>
      <c r="I183" s="3" t="str">
        <f t="shared" si="58"/>
        <v>N</v>
      </c>
      <c r="J183" s="3" t="str">
        <f t="shared" si="59"/>
        <v>N</v>
      </c>
      <c r="K183" s="3" t="str">
        <f t="shared" si="60"/>
        <v>N</v>
      </c>
      <c r="L183" s="3" t="str">
        <f t="shared" si="61"/>
        <v>N</v>
      </c>
      <c r="M183" s="3" t="str">
        <f t="shared" si="62"/>
        <v>N</v>
      </c>
      <c r="N183" s="3" t="str">
        <f t="shared" si="63"/>
        <v>N</v>
      </c>
      <c r="O183" s="3" t="str">
        <f t="shared" si="64"/>
        <v>N</v>
      </c>
      <c r="P183" s="3" t="str">
        <f t="shared" si="65"/>
        <v>N</v>
      </c>
      <c r="Q183" s="3" t="str">
        <f t="shared" si="66"/>
        <v>N</v>
      </c>
      <c r="R183" s="3" t="str">
        <f t="shared" si="67"/>
        <v>N</v>
      </c>
      <c r="S183" s="3" t="str">
        <f t="shared" si="68"/>
        <v>N</v>
      </c>
      <c r="T183" s="3" t="str">
        <f t="shared" si="69"/>
        <v>N</v>
      </c>
      <c r="U183" s="3" t="str">
        <f t="shared" si="70"/>
        <v>N</v>
      </c>
      <c r="V183" s="3" t="str">
        <f t="shared" si="71"/>
        <v>Y</v>
      </c>
      <c r="W183" s="3" t="str">
        <f t="shared" si="72"/>
        <v>N</v>
      </c>
      <c r="X183" s="3" t="str">
        <f t="shared" si="73"/>
        <v>N</v>
      </c>
      <c r="Y183" s="3" t="str">
        <f t="shared" si="74"/>
        <v>N</v>
      </c>
      <c r="Z183" s="3" t="str">
        <f t="shared" si="75"/>
        <v>N</v>
      </c>
      <c r="AA183" s="3" t="str">
        <f t="shared" si="76"/>
        <v>N</v>
      </c>
      <c r="AB183" s="3" t="str">
        <f t="shared" si="77"/>
        <v>N</v>
      </c>
      <c r="AC183" s="3" t="str">
        <f t="shared" si="78"/>
        <v>N</v>
      </c>
      <c r="AD183" s="3" t="str">
        <f t="shared" si="79"/>
        <v>N</v>
      </c>
      <c r="AE183" s="3" t="str">
        <f t="shared" si="80"/>
        <v>N</v>
      </c>
      <c r="AF183" s="38"/>
    </row>
    <row r="184" spans="1:32" s="1" customFormat="1" ht="76.5" x14ac:dyDescent="0.25">
      <c r="A184" s="6" t="s">
        <v>1894</v>
      </c>
      <c r="B184" s="6" t="s">
        <v>1918</v>
      </c>
      <c r="C184" s="6" t="s">
        <v>152</v>
      </c>
      <c r="D184" s="3" t="str">
        <f t="shared" si="54"/>
        <v>N</v>
      </c>
      <c r="E184" s="3"/>
      <c r="F184" s="3" t="str">
        <f t="shared" si="55"/>
        <v>N</v>
      </c>
      <c r="G184" s="3" t="str">
        <f t="shared" si="56"/>
        <v>N</v>
      </c>
      <c r="H184" s="3" t="str">
        <f t="shared" si="57"/>
        <v>N</v>
      </c>
      <c r="I184" s="3" t="str">
        <f t="shared" si="58"/>
        <v>N</v>
      </c>
      <c r="J184" s="3" t="str">
        <f t="shared" si="59"/>
        <v>N</v>
      </c>
      <c r="K184" s="3" t="str">
        <f t="shared" si="60"/>
        <v>N</v>
      </c>
      <c r="L184" s="3" t="str">
        <f t="shared" si="61"/>
        <v>N</v>
      </c>
      <c r="M184" s="3" t="str">
        <f t="shared" si="62"/>
        <v>N</v>
      </c>
      <c r="N184" s="3" t="str">
        <f t="shared" si="63"/>
        <v>N</v>
      </c>
      <c r="O184" s="3" t="str">
        <f t="shared" si="64"/>
        <v>N</v>
      </c>
      <c r="P184" s="3" t="str">
        <f t="shared" si="65"/>
        <v>N</v>
      </c>
      <c r="Q184" s="3" t="str">
        <f t="shared" si="66"/>
        <v>N</v>
      </c>
      <c r="R184" s="3" t="str">
        <f t="shared" si="67"/>
        <v>N</v>
      </c>
      <c r="S184" s="3" t="str">
        <f t="shared" si="68"/>
        <v>N</v>
      </c>
      <c r="T184" s="3" t="str">
        <f t="shared" si="69"/>
        <v>N</v>
      </c>
      <c r="U184" s="3" t="str">
        <f t="shared" si="70"/>
        <v>N</v>
      </c>
      <c r="V184" s="3" t="str">
        <f t="shared" si="71"/>
        <v>Y</v>
      </c>
      <c r="W184" s="3" t="str">
        <f t="shared" si="72"/>
        <v>N</v>
      </c>
      <c r="X184" s="3" t="str">
        <f t="shared" si="73"/>
        <v>N</v>
      </c>
      <c r="Y184" s="3" t="str">
        <f t="shared" si="74"/>
        <v>N</v>
      </c>
      <c r="Z184" s="3" t="str">
        <f t="shared" si="75"/>
        <v>N</v>
      </c>
      <c r="AA184" s="3" t="str">
        <f t="shared" si="76"/>
        <v>N</v>
      </c>
      <c r="AB184" s="3" t="str">
        <f t="shared" si="77"/>
        <v>N</v>
      </c>
      <c r="AC184" s="3" t="str">
        <f t="shared" si="78"/>
        <v>N</v>
      </c>
      <c r="AD184" s="3" t="str">
        <f t="shared" si="79"/>
        <v>N</v>
      </c>
      <c r="AE184" s="3" t="str">
        <f t="shared" si="80"/>
        <v>N</v>
      </c>
      <c r="AF184" s="38"/>
    </row>
    <row r="185" spans="1:32" s="1" customFormat="1" ht="76.5" x14ac:dyDescent="0.25">
      <c r="A185" s="6" t="s">
        <v>191</v>
      </c>
      <c r="B185" s="6" t="s">
        <v>1801</v>
      </c>
      <c r="C185" s="6" t="s">
        <v>160</v>
      </c>
      <c r="D185" s="3" t="str">
        <f t="shared" si="54"/>
        <v>Y</v>
      </c>
      <c r="E185" s="3"/>
      <c r="F185" s="3" t="str">
        <f t="shared" si="55"/>
        <v>N</v>
      </c>
      <c r="G185" s="3" t="str">
        <f t="shared" si="56"/>
        <v>N</v>
      </c>
      <c r="H185" s="3" t="str">
        <f t="shared" si="57"/>
        <v>N</v>
      </c>
      <c r="I185" s="3" t="str">
        <f t="shared" si="58"/>
        <v>N</v>
      </c>
      <c r="J185" s="3" t="str">
        <f t="shared" si="59"/>
        <v>N</v>
      </c>
      <c r="K185" s="3" t="str">
        <f t="shared" si="60"/>
        <v>N</v>
      </c>
      <c r="L185" s="3" t="str">
        <f t="shared" si="61"/>
        <v>N</v>
      </c>
      <c r="M185" s="3" t="str">
        <f t="shared" si="62"/>
        <v>N</v>
      </c>
      <c r="N185" s="3" t="str">
        <f t="shared" si="63"/>
        <v>N</v>
      </c>
      <c r="O185" s="3" t="str">
        <f t="shared" si="64"/>
        <v>N</v>
      </c>
      <c r="P185" s="3" t="str">
        <f t="shared" si="65"/>
        <v>N</v>
      </c>
      <c r="Q185" s="3" t="str">
        <f t="shared" si="66"/>
        <v>N</v>
      </c>
      <c r="R185" s="3" t="str">
        <f t="shared" si="67"/>
        <v>N</v>
      </c>
      <c r="S185" s="3" t="str">
        <f t="shared" si="68"/>
        <v>N</v>
      </c>
      <c r="T185" s="3" t="str">
        <f t="shared" si="69"/>
        <v>N</v>
      </c>
      <c r="U185" s="3" t="str">
        <f t="shared" si="70"/>
        <v>N</v>
      </c>
      <c r="V185" s="3" t="str">
        <f t="shared" si="71"/>
        <v>N</v>
      </c>
      <c r="W185" s="3" t="str">
        <f t="shared" si="72"/>
        <v>N</v>
      </c>
      <c r="X185" s="3" t="str">
        <f t="shared" si="73"/>
        <v>N</v>
      </c>
      <c r="Y185" s="3" t="str">
        <f t="shared" si="74"/>
        <v>N</v>
      </c>
      <c r="Z185" s="3" t="str">
        <f t="shared" si="75"/>
        <v>N</v>
      </c>
      <c r="AA185" s="3" t="str">
        <f t="shared" si="76"/>
        <v>N</v>
      </c>
      <c r="AB185" s="3" t="str">
        <f t="shared" si="77"/>
        <v>N</v>
      </c>
      <c r="AC185" s="3" t="str">
        <f t="shared" si="78"/>
        <v>N</v>
      </c>
      <c r="AD185" s="3" t="str">
        <f t="shared" si="79"/>
        <v>N</v>
      </c>
      <c r="AE185" s="3" t="str">
        <f t="shared" si="80"/>
        <v>N</v>
      </c>
      <c r="AF185" s="38">
        <v>41794</v>
      </c>
    </row>
    <row r="186" spans="1:32" s="1" customFormat="1" ht="25.5" x14ac:dyDescent="0.25">
      <c r="A186" s="6" t="s">
        <v>157</v>
      </c>
      <c r="B186" s="6" t="s">
        <v>1800</v>
      </c>
      <c r="C186" s="6" t="s">
        <v>76</v>
      </c>
      <c r="D186" s="3" t="str">
        <f t="shared" si="54"/>
        <v>Y</v>
      </c>
      <c r="E186" s="3"/>
      <c r="F186" s="3" t="str">
        <f t="shared" si="55"/>
        <v>Y</v>
      </c>
      <c r="G186" s="3" t="str">
        <f t="shared" si="56"/>
        <v>N</v>
      </c>
      <c r="H186" s="3" t="str">
        <f t="shared" si="57"/>
        <v>N</v>
      </c>
      <c r="I186" s="3" t="str">
        <f t="shared" si="58"/>
        <v>N</v>
      </c>
      <c r="J186" s="3" t="str">
        <f t="shared" si="59"/>
        <v>N</v>
      </c>
      <c r="K186" s="3" t="str">
        <f t="shared" si="60"/>
        <v>N</v>
      </c>
      <c r="L186" s="3" t="str">
        <f t="shared" si="61"/>
        <v>N</v>
      </c>
      <c r="M186" s="3" t="str">
        <f t="shared" si="62"/>
        <v>N</v>
      </c>
      <c r="N186" s="3" t="str">
        <f t="shared" si="63"/>
        <v>N</v>
      </c>
      <c r="O186" s="3" t="str">
        <f t="shared" si="64"/>
        <v>N</v>
      </c>
      <c r="P186" s="3" t="str">
        <f t="shared" si="65"/>
        <v>N</v>
      </c>
      <c r="Q186" s="3" t="str">
        <f t="shared" si="66"/>
        <v>N</v>
      </c>
      <c r="R186" s="3" t="str">
        <f t="shared" si="67"/>
        <v>N</v>
      </c>
      <c r="S186" s="3" t="str">
        <f t="shared" si="68"/>
        <v>N</v>
      </c>
      <c r="T186" s="3" t="str">
        <f t="shared" si="69"/>
        <v>N</v>
      </c>
      <c r="U186" s="3" t="str">
        <f t="shared" si="70"/>
        <v>N</v>
      </c>
      <c r="V186" s="3" t="str">
        <f t="shared" si="71"/>
        <v>N</v>
      </c>
      <c r="W186" s="3" t="str">
        <f t="shared" si="72"/>
        <v>N</v>
      </c>
      <c r="X186" s="3" t="str">
        <f t="shared" si="73"/>
        <v>N</v>
      </c>
      <c r="Y186" s="3" t="str">
        <f t="shared" si="74"/>
        <v>N</v>
      </c>
      <c r="Z186" s="3" t="str">
        <f t="shared" si="75"/>
        <v>N</v>
      </c>
      <c r="AA186" s="3" t="str">
        <f t="shared" si="76"/>
        <v>N</v>
      </c>
      <c r="AB186" s="3" t="str">
        <f t="shared" si="77"/>
        <v>N</v>
      </c>
      <c r="AC186" s="3" t="str">
        <f t="shared" si="78"/>
        <v>N</v>
      </c>
      <c r="AD186" s="3" t="str">
        <f t="shared" si="79"/>
        <v>N</v>
      </c>
      <c r="AE186" s="3" t="str">
        <f t="shared" si="80"/>
        <v>N</v>
      </c>
      <c r="AF186" s="38">
        <v>41794</v>
      </c>
    </row>
    <row r="187" spans="1:32" s="1" customFormat="1" ht="51" x14ac:dyDescent="0.25">
      <c r="A187" s="6" t="s">
        <v>222</v>
      </c>
      <c r="B187" s="6" t="s">
        <v>1799</v>
      </c>
      <c r="C187" s="6" t="s">
        <v>85</v>
      </c>
      <c r="D187" s="3" t="str">
        <f t="shared" si="54"/>
        <v>N</v>
      </c>
      <c r="E187" s="3"/>
      <c r="F187" s="3" t="str">
        <f t="shared" si="55"/>
        <v>N</v>
      </c>
      <c r="G187" s="3" t="str">
        <f t="shared" si="56"/>
        <v>N</v>
      </c>
      <c r="H187" s="3" t="str">
        <f t="shared" si="57"/>
        <v>N</v>
      </c>
      <c r="I187" s="3" t="str">
        <f t="shared" si="58"/>
        <v>N</v>
      </c>
      <c r="J187" s="3" t="str">
        <f t="shared" si="59"/>
        <v>N</v>
      </c>
      <c r="K187" s="3" t="str">
        <f t="shared" si="60"/>
        <v>N</v>
      </c>
      <c r="L187" s="3" t="str">
        <f t="shared" si="61"/>
        <v>N</v>
      </c>
      <c r="M187" s="3" t="str">
        <f t="shared" si="62"/>
        <v>Y</v>
      </c>
      <c r="N187" s="3" t="str">
        <f t="shared" si="63"/>
        <v>N</v>
      </c>
      <c r="O187" s="3" t="str">
        <f t="shared" si="64"/>
        <v>N</v>
      </c>
      <c r="P187" s="3" t="str">
        <f t="shared" si="65"/>
        <v>N</v>
      </c>
      <c r="Q187" s="3" t="str">
        <f t="shared" si="66"/>
        <v>N</v>
      </c>
      <c r="R187" s="3" t="str">
        <f t="shared" si="67"/>
        <v>N</v>
      </c>
      <c r="S187" s="3" t="str">
        <f t="shared" si="68"/>
        <v>N</v>
      </c>
      <c r="T187" s="3" t="str">
        <f t="shared" si="69"/>
        <v>N</v>
      </c>
      <c r="U187" s="3" t="str">
        <f t="shared" si="70"/>
        <v>N</v>
      </c>
      <c r="V187" s="3" t="str">
        <f t="shared" si="71"/>
        <v>N</v>
      </c>
      <c r="W187" s="3" t="str">
        <f t="shared" si="72"/>
        <v>N</v>
      </c>
      <c r="X187" s="3" t="str">
        <f t="shared" si="73"/>
        <v>N</v>
      </c>
      <c r="Y187" s="3" t="str">
        <f t="shared" si="74"/>
        <v>N</v>
      </c>
      <c r="Z187" s="3" t="str">
        <f t="shared" si="75"/>
        <v>N</v>
      </c>
      <c r="AA187" s="3" t="str">
        <f t="shared" si="76"/>
        <v>N</v>
      </c>
      <c r="AB187" s="3" t="str">
        <f t="shared" si="77"/>
        <v>N</v>
      </c>
      <c r="AC187" s="3" t="str">
        <f t="shared" si="78"/>
        <v>N</v>
      </c>
      <c r="AD187" s="3" t="str">
        <f t="shared" si="79"/>
        <v>N</v>
      </c>
      <c r="AE187" s="3" t="str">
        <f t="shared" si="80"/>
        <v>N</v>
      </c>
      <c r="AF187" s="38">
        <v>41794</v>
      </c>
    </row>
    <row r="188" spans="1:32" s="1" customFormat="1" ht="63.75" x14ac:dyDescent="0.25">
      <c r="A188" s="6" t="s">
        <v>1570</v>
      </c>
      <c r="B188" s="6" t="s">
        <v>2059</v>
      </c>
      <c r="C188" s="6" t="s">
        <v>85</v>
      </c>
      <c r="D188" s="3" t="str">
        <f t="shared" si="54"/>
        <v>N</v>
      </c>
      <c r="E188" s="3"/>
      <c r="F188" s="3" t="str">
        <f t="shared" si="55"/>
        <v>N</v>
      </c>
      <c r="G188" s="3" t="str">
        <f t="shared" si="56"/>
        <v>N</v>
      </c>
      <c r="H188" s="3" t="str">
        <f t="shared" si="57"/>
        <v>N</v>
      </c>
      <c r="I188" s="3" t="str">
        <f t="shared" si="58"/>
        <v>N</v>
      </c>
      <c r="J188" s="3" t="str">
        <f t="shared" si="59"/>
        <v>N</v>
      </c>
      <c r="K188" s="3" t="str">
        <f t="shared" si="60"/>
        <v>N</v>
      </c>
      <c r="L188" s="3" t="str">
        <f t="shared" si="61"/>
        <v>N</v>
      </c>
      <c r="M188" s="3" t="str">
        <f t="shared" si="62"/>
        <v>N</v>
      </c>
      <c r="N188" s="3" t="str">
        <f t="shared" si="63"/>
        <v>Y</v>
      </c>
      <c r="O188" s="3" t="str">
        <f t="shared" si="64"/>
        <v>N</v>
      </c>
      <c r="P188" s="3" t="str">
        <f t="shared" si="65"/>
        <v>N</v>
      </c>
      <c r="Q188" s="3" t="str">
        <f t="shared" si="66"/>
        <v>N</v>
      </c>
      <c r="R188" s="3" t="str">
        <f t="shared" si="67"/>
        <v>N</v>
      </c>
      <c r="S188" s="3" t="str">
        <f t="shared" si="68"/>
        <v>N</v>
      </c>
      <c r="T188" s="3" t="str">
        <f t="shared" si="69"/>
        <v>N</v>
      </c>
      <c r="U188" s="3" t="str">
        <f t="shared" si="70"/>
        <v>N</v>
      </c>
      <c r="V188" s="3" t="str">
        <f t="shared" si="71"/>
        <v>N</v>
      </c>
      <c r="W188" s="3" t="str">
        <f t="shared" si="72"/>
        <v>N</v>
      </c>
      <c r="X188" s="3" t="str">
        <f t="shared" si="73"/>
        <v>N</v>
      </c>
      <c r="Y188" s="3" t="str">
        <f t="shared" si="74"/>
        <v>N</v>
      </c>
      <c r="Z188" s="3" t="str">
        <f t="shared" si="75"/>
        <v>N</v>
      </c>
      <c r="AA188" s="3" t="str">
        <f t="shared" si="76"/>
        <v>N</v>
      </c>
      <c r="AB188" s="3" t="str">
        <f t="shared" si="77"/>
        <v>N</v>
      </c>
      <c r="AC188" s="3" t="str">
        <f t="shared" si="78"/>
        <v>N</v>
      </c>
      <c r="AD188" s="3" t="str">
        <f t="shared" si="79"/>
        <v>N</v>
      </c>
      <c r="AE188" s="3" t="str">
        <f t="shared" si="80"/>
        <v>N</v>
      </c>
      <c r="AF188" s="38">
        <v>41860</v>
      </c>
    </row>
    <row r="189" spans="1:32" s="1" customFormat="1" ht="63.75" x14ac:dyDescent="0.25">
      <c r="A189" s="6" t="s">
        <v>221</v>
      </c>
      <c r="B189" s="6" t="s">
        <v>1798</v>
      </c>
      <c r="C189" s="6" t="s">
        <v>85</v>
      </c>
      <c r="D189" s="3" t="str">
        <f t="shared" si="54"/>
        <v>N</v>
      </c>
      <c r="E189" s="3"/>
      <c r="F189" s="3" t="str">
        <f t="shared" si="55"/>
        <v>N</v>
      </c>
      <c r="G189" s="3" t="str">
        <f t="shared" si="56"/>
        <v>N</v>
      </c>
      <c r="H189" s="3" t="str">
        <f t="shared" si="57"/>
        <v>N</v>
      </c>
      <c r="I189" s="3" t="str">
        <f t="shared" si="58"/>
        <v>N</v>
      </c>
      <c r="J189" s="3" t="str">
        <f t="shared" si="59"/>
        <v>N</v>
      </c>
      <c r="K189" s="3" t="str">
        <f t="shared" si="60"/>
        <v>N</v>
      </c>
      <c r="L189" s="3" t="str">
        <f t="shared" si="61"/>
        <v>N</v>
      </c>
      <c r="M189" s="3" t="str">
        <f t="shared" si="62"/>
        <v>Y</v>
      </c>
      <c r="N189" s="3" t="str">
        <f t="shared" si="63"/>
        <v>N</v>
      </c>
      <c r="O189" s="3" t="str">
        <f t="shared" si="64"/>
        <v>N</v>
      </c>
      <c r="P189" s="3" t="str">
        <f t="shared" si="65"/>
        <v>N</v>
      </c>
      <c r="Q189" s="3" t="str">
        <f t="shared" si="66"/>
        <v>N</v>
      </c>
      <c r="R189" s="3" t="str">
        <f t="shared" si="67"/>
        <v>N</v>
      </c>
      <c r="S189" s="3" t="str">
        <f t="shared" si="68"/>
        <v>N</v>
      </c>
      <c r="T189" s="3" t="str">
        <f t="shared" si="69"/>
        <v>N</v>
      </c>
      <c r="U189" s="3" t="str">
        <f t="shared" si="70"/>
        <v>N</v>
      </c>
      <c r="V189" s="3" t="str">
        <f t="shared" si="71"/>
        <v>N</v>
      </c>
      <c r="W189" s="3" t="str">
        <f t="shared" si="72"/>
        <v>N</v>
      </c>
      <c r="X189" s="3" t="str">
        <f t="shared" si="73"/>
        <v>N</v>
      </c>
      <c r="Y189" s="3" t="str">
        <f t="shared" si="74"/>
        <v>N</v>
      </c>
      <c r="Z189" s="3" t="str">
        <f t="shared" si="75"/>
        <v>N</v>
      </c>
      <c r="AA189" s="3" t="str">
        <f t="shared" si="76"/>
        <v>N</v>
      </c>
      <c r="AB189" s="3" t="str">
        <f t="shared" si="77"/>
        <v>N</v>
      </c>
      <c r="AC189" s="3" t="str">
        <f t="shared" si="78"/>
        <v>N</v>
      </c>
      <c r="AD189" s="3" t="str">
        <f t="shared" si="79"/>
        <v>N</v>
      </c>
      <c r="AE189" s="3" t="str">
        <f t="shared" si="80"/>
        <v>N</v>
      </c>
      <c r="AF189" s="38">
        <v>41794</v>
      </c>
    </row>
    <row r="190" spans="1:32" s="1" customFormat="1" ht="63.75" x14ac:dyDescent="0.25">
      <c r="A190" s="11" t="s">
        <v>1566</v>
      </c>
      <c r="B190" s="6" t="s">
        <v>1797</v>
      </c>
      <c r="C190" s="6" t="s">
        <v>85</v>
      </c>
      <c r="D190" s="3" t="str">
        <f t="shared" si="54"/>
        <v>N</v>
      </c>
      <c r="E190" s="3"/>
      <c r="F190" s="3" t="str">
        <f t="shared" si="55"/>
        <v>N</v>
      </c>
      <c r="G190" s="3" t="str">
        <f t="shared" si="56"/>
        <v>N</v>
      </c>
      <c r="H190" s="3" t="str">
        <f t="shared" si="57"/>
        <v>N</v>
      </c>
      <c r="I190" s="3" t="str">
        <f t="shared" si="58"/>
        <v>N</v>
      </c>
      <c r="J190" s="3" t="str">
        <f t="shared" si="59"/>
        <v>N</v>
      </c>
      <c r="K190" s="3" t="str">
        <f t="shared" si="60"/>
        <v>N</v>
      </c>
      <c r="L190" s="3" t="str">
        <f t="shared" si="61"/>
        <v>N</v>
      </c>
      <c r="M190" s="3" t="str">
        <f t="shared" si="62"/>
        <v>N</v>
      </c>
      <c r="N190" s="3" t="str">
        <f t="shared" si="63"/>
        <v>Y</v>
      </c>
      <c r="O190" s="3" t="str">
        <f t="shared" si="64"/>
        <v>N</v>
      </c>
      <c r="P190" s="3" t="str">
        <f t="shared" si="65"/>
        <v>N</v>
      </c>
      <c r="Q190" s="3" t="str">
        <f t="shared" si="66"/>
        <v>N</v>
      </c>
      <c r="R190" s="3" t="str">
        <f t="shared" si="67"/>
        <v>N</v>
      </c>
      <c r="S190" s="3" t="str">
        <f t="shared" si="68"/>
        <v>N</v>
      </c>
      <c r="T190" s="3" t="str">
        <f t="shared" si="69"/>
        <v>N</v>
      </c>
      <c r="U190" s="3" t="str">
        <f t="shared" si="70"/>
        <v>N</v>
      </c>
      <c r="V190" s="3" t="str">
        <f t="shared" si="71"/>
        <v>N</v>
      </c>
      <c r="W190" s="3" t="str">
        <f t="shared" si="72"/>
        <v>N</v>
      </c>
      <c r="X190" s="3" t="str">
        <f t="shared" si="73"/>
        <v>N</v>
      </c>
      <c r="Y190" s="3" t="str">
        <f t="shared" si="74"/>
        <v>N</v>
      </c>
      <c r="Z190" s="3" t="str">
        <f t="shared" si="75"/>
        <v>N</v>
      </c>
      <c r="AA190" s="3" t="str">
        <f t="shared" si="76"/>
        <v>N</v>
      </c>
      <c r="AB190" s="3" t="str">
        <f t="shared" si="77"/>
        <v>N</v>
      </c>
      <c r="AC190" s="3" t="str">
        <f t="shared" si="78"/>
        <v>N</v>
      </c>
      <c r="AD190" s="3" t="str">
        <f t="shared" si="79"/>
        <v>N</v>
      </c>
      <c r="AE190" s="3" t="str">
        <f t="shared" si="80"/>
        <v>N</v>
      </c>
      <c r="AF190" s="38">
        <v>41860</v>
      </c>
    </row>
    <row r="191" spans="1:32" s="1" customFormat="1" ht="63.75" x14ac:dyDescent="0.25">
      <c r="A191" s="6" t="s">
        <v>226</v>
      </c>
      <c r="B191" s="11" t="s">
        <v>1796</v>
      </c>
      <c r="C191" s="6" t="s">
        <v>85</v>
      </c>
      <c r="D191" s="3" t="str">
        <f t="shared" si="54"/>
        <v>N</v>
      </c>
      <c r="E191" s="3"/>
      <c r="F191" s="3" t="str">
        <f t="shared" si="55"/>
        <v>N</v>
      </c>
      <c r="G191" s="3" t="str">
        <f t="shared" si="56"/>
        <v>N</v>
      </c>
      <c r="H191" s="3" t="str">
        <f t="shared" si="57"/>
        <v>N</v>
      </c>
      <c r="I191" s="3" t="str">
        <f t="shared" si="58"/>
        <v>N</v>
      </c>
      <c r="J191" s="3" t="str">
        <f t="shared" si="59"/>
        <v>N</v>
      </c>
      <c r="K191" s="3" t="str">
        <f t="shared" si="60"/>
        <v>N</v>
      </c>
      <c r="L191" s="3" t="str">
        <f t="shared" si="61"/>
        <v>N</v>
      </c>
      <c r="M191" s="3" t="str">
        <f t="shared" si="62"/>
        <v>Y</v>
      </c>
      <c r="N191" s="3" t="str">
        <f t="shared" si="63"/>
        <v>N</v>
      </c>
      <c r="O191" s="3" t="str">
        <f t="shared" si="64"/>
        <v>N</v>
      </c>
      <c r="P191" s="3" t="str">
        <f t="shared" si="65"/>
        <v>N</v>
      </c>
      <c r="Q191" s="3" t="str">
        <f t="shared" si="66"/>
        <v>N</v>
      </c>
      <c r="R191" s="3" t="str">
        <f t="shared" si="67"/>
        <v>N</v>
      </c>
      <c r="S191" s="3" t="str">
        <f t="shared" si="68"/>
        <v>N</v>
      </c>
      <c r="T191" s="3" t="str">
        <f t="shared" si="69"/>
        <v>N</v>
      </c>
      <c r="U191" s="3" t="str">
        <f t="shared" si="70"/>
        <v>N</v>
      </c>
      <c r="V191" s="3" t="str">
        <f t="shared" si="71"/>
        <v>N</v>
      </c>
      <c r="W191" s="3" t="str">
        <f t="shared" si="72"/>
        <v>N</v>
      </c>
      <c r="X191" s="3" t="str">
        <f t="shared" si="73"/>
        <v>N</v>
      </c>
      <c r="Y191" s="3" t="str">
        <f t="shared" si="74"/>
        <v>N</v>
      </c>
      <c r="Z191" s="3" t="str">
        <f t="shared" si="75"/>
        <v>N</v>
      </c>
      <c r="AA191" s="3" t="str">
        <f t="shared" si="76"/>
        <v>N</v>
      </c>
      <c r="AB191" s="3" t="str">
        <f t="shared" si="77"/>
        <v>N</v>
      </c>
      <c r="AC191" s="3" t="str">
        <f t="shared" si="78"/>
        <v>N</v>
      </c>
      <c r="AD191" s="3" t="str">
        <f t="shared" si="79"/>
        <v>N</v>
      </c>
      <c r="AE191" s="3" t="str">
        <f t="shared" si="80"/>
        <v>N</v>
      </c>
      <c r="AF191" s="38">
        <v>41794</v>
      </c>
    </row>
    <row r="192" spans="1:32" s="1" customFormat="1" ht="63.75" x14ac:dyDescent="0.25">
      <c r="A192" s="6" t="s">
        <v>1571</v>
      </c>
      <c r="B192" s="6" t="s">
        <v>2060</v>
      </c>
      <c r="C192" s="6" t="s">
        <v>85</v>
      </c>
      <c r="D192" s="3" t="str">
        <f t="shared" si="54"/>
        <v>N</v>
      </c>
      <c r="E192" s="3"/>
      <c r="F192" s="3" t="str">
        <f t="shared" si="55"/>
        <v>N</v>
      </c>
      <c r="G192" s="3" t="str">
        <f t="shared" si="56"/>
        <v>N</v>
      </c>
      <c r="H192" s="3" t="str">
        <f t="shared" si="57"/>
        <v>N</v>
      </c>
      <c r="I192" s="3" t="str">
        <f t="shared" si="58"/>
        <v>N</v>
      </c>
      <c r="J192" s="3" t="str">
        <f t="shared" si="59"/>
        <v>N</v>
      </c>
      <c r="K192" s="3" t="str">
        <f t="shared" si="60"/>
        <v>N</v>
      </c>
      <c r="L192" s="3" t="str">
        <f t="shared" si="61"/>
        <v>N</v>
      </c>
      <c r="M192" s="3" t="str">
        <f t="shared" si="62"/>
        <v>N</v>
      </c>
      <c r="N192" s="3" t="str">
        <f t="shared" si="63"/>
        <v>Y</v>
      </c>
      <c r="O192" s="3" t="str">
        <f t="shared" si="64"/>
        <v>N</v>
      </c>
      <c r="P192" s="3" t="str">
        <f t="shared" si="65"/>
        <v>N</v>
      </c>
      <c r="Q192" s="3" t="str">
        <f t="shared" si="66"/>
        <v>N</v>
      </c>
      <c r="R192" s="3" t="str">
        <f t="shared" si="67"/>
        <v>N</v>
      </c>
      <c r="S192" s="3" t="str">
        <f t="shared" si="68"/>
        <v>N</v>
      </c>
      <c r="T192" s="3" t="str">
        <f t="shared" si="69"/>
        <v>N</v>
      </c>
      <c r="U192" s="3" t="str">
        <f t="shared" si="70"/>
        <v>N</v>
      </c>
      <c r="V192" s="3" t="str">
        <f t="shared" si="71"/>
        <v>N</v>
      </c>
      <c r="W192" s="3" t="str">
        <f t="shared" si="72"/>
        <v>N</v>
      </c>
      <c r="X192" s="3" t="str">
        <f t="shared" si="73"/>
        <v>N</v>
      </c>
      <c r="Y192" s="3" t="str">
        <f t="shared" si="74"/>
        <v>N</v>
      </c>
      <c r="Z192" s="3" t="str">
        <f t="shared" si="75"/>
        <v>N</v>
      </c>
      <c r="AA192" s="3" t="str">
        <f t="shared" si="76"/>
        <v>N</v>
      </c>
      <c r="AB192" s="3" t="str">
        <f t="shared" si="77"/>
        <v>N</v>
      </c>
      <c r="AC192" s="3" t="str">
        <f t="shared" si="78"/>
        <v>N</v>
      </c>
      <c r="AD192" s="3" t="str">
        <f t="shared" si="79"/>
        <v>N</v>
      </c>
      <c r="AE192" s="3" t="str">
        <f t="shared" si="80"/>
        <v>N</v>
      </c>
      <c r="AF192" s="38">
        <v>41860</v>
      </c>
    </row>
    <row r="193" spans="1:32" s="1" customFormat="1" ht="63.75" x14ac:dyDescent="0.25">
      <c r="A193" s="6" t="s">
        <v>225</v>
      </c>
      <c r="B193" s="6" t="s">
        <v>1795</v>
      </c>
      <c r="C193" s="6" t="s">
        <v>85</v>
      </c>
      <c r="D193" s="3" t="str">
        <f t="shared" si="54"/>
        <v>N</v>
      </c>
      <c r="E193" s="3"/>
      <c r="F193" s="3" t="str">
        <f t="shared" si="55"/>
        <v>N</v>
      </c>
      <c r="G193" s="3" t="str">
        <f t="shared" si="56"/>
        <v>N</v>
      </c>
      <c r="H193" s="3" t="str">
        <f t="shared" si="57"/>
        <v>N</v>
      </c>
      <c r="I193" s="3" t="str">
        <f t="shared" si="58"/>
        <v>N</v>
      </c>
      <c r="J193" s="3" t="str">
        <f t="shared" si="59"/>
        <v>N</v>
      </c>
      <c r="K193" s="3" t="str">
        <f t="shared" si="60"/>
        <v>N</v>
      </c>
      <c r="L193" s="3" t="str">
        <f t="shared" si="61"/>
        <v>N</v>
      </c>
      <c r="M193" s="3" t="str">
        <f t="shared" si="62"/>
        <v>Y</v>
      </c>
      <c r="N193" s="3" t="str">
        <f t="shared" si="63"/>
        <v>N</v>
      </c>
      <c r="O193" s="3" t="str">
        <f t="shared" si="64"/>
        <v>N</v>
      </c>
      <c r="P193" s="3" t="str">
        <f t="shared" si="65"/>
        <v>N</v>
      </c>
      <c r="Q193" s="3" t="str">
        <f t="shared" si="66"/>
        <v>N</v>
      </c>
      <c r="R193" s="3" t="str">
        <f t="shared" si="67"/>
        <v>N</v>
      </c>
      <c r="S193" s="3" t="str">
        <f t="shared" si="68"/>
        <v>N</v>
      </c>
      <c r="T193" s="3" t="str">
        <f t="shared" si="69"/>
        <v>N</v>
      </c>
      <c r="U193" s="3" t="str">
        <f t="shared" si="70"/>
        <v>N</v>
      </c>
      <c r="V193" s="3" t="str">
        <f t="shared" si="71"/>
        <v>N</v>
      </c>
      <c r="W193" s="3" t="str">
        <f t="shared" si="72"/>
        <v>N</v>
      </c>
      <c r="X193" s="3" t="str">
        <f t="shared" si="73"/>
        <v>N</v>
      </c>
      <c r="Y193" s="3" t="str">
        <f t="shared" si="74"/>
        <v>N</v>
      </c>
      <c r="Z193" s="3" t="str">
        <f t="shared" si="75"/>
        <v>N</v>
      </c>
      <c r="AA193" s="3" t="str">
        <f t="shared" si="76"/>
        <v>N</v>
      </c>
      <c r="AB193" s="3" t="str">
        <f t="shared" si="77"/>
        <v>N</v>
      </c>
      <c r="AC193" s="3" t="str">
        <f t="shared" si="78"/>
        <v>N</v>
      </c>
      <c r="AD193" s="3" t="str">
        <f t="shared" si="79"/>
        <v>N</v>
      </c>
      <c r="AE193" s="3" t="str">
        <f t="shared" si="80"/>
        <v>N</v>
      </c>
      <c r="AF193" s="38">
        <v>41794</v>
      </c>
    </row>
    <row r="194" spans="1:32" s="1" customFormat="1" ht="63.75" x14ac:dyDescent="0.25">
      <c r="A194" s="6" t="s">
        <v>1567</v>
      </c>
      <c r="B194" s="6" t="s">
        <v>1794</v>
      </c>
      <c r="C194" s="6" t="s">
        <v>85</v>
      </c>
      <c r="D194" s="3" t="str">
        <f t="shared" ref="D194:D209" si="81">IF(ISNA(MATCH(A194, PASElement_Name, 0)), "N", "Y")</f>
        <v>N</v>
      </c>
      <c r="E194" s="3"/>
      <c r="F194" s="3" t="str">
        <f t="shared" ref="F194:F209" si="82">IF(ISNA(MATCH(A194, DIVRElement_Name, 0)), "N", "Y")</f>
        <v>N</v>
      </c>
      <c r="G194" s="3" t="str">
        <f t="shared" ref="G194:G209" si="83">IF(ISNA(MATCH(A194, ACTSElement_Name, 0)), "N", "Y")</f>
        <v>N</v>
      </c>
      <c r="H194" s="3" t="str">
        <f t="shared" ref="H194:H209" si="84">IF(ISNA(MATCH(A194, ACTDElement_Name, 0)), "N", "Y")</f>
        <v>N</v>
      </c>
      <c r="I194" s="3" t="str">
        <f t="shared" ref="I194:I209" si="85">IF(ISNA(MATCH(A194, NACTSElement_Name, 0)), "N", "Y")</f>
        <v>N</v>
      </c>
      <c r="J194" s="3" t="str">
        <f t="shared" ref="J194:J209" si="86">IF(ISNA(MATCH(A194, NACTDElement_Name, 0)), "N", "Y")</f>
        <v>N</v>
      </c>
      <c r="K194" s="3" t="str">
        <f t="shared" ref="K194:K209" si="87">IF(ISNA(MATCH(A194, AAWLElement_Name, 0)), "N", "Y")</f>
        <v>N</v>
      </c>
      <c r="L194" s="3" t="str">
        <f t="shared" ref="L194:L209" si="88">IF(ISNA(MATCH(A194, MCElement_Name, 0)), "N", "Y")</f>
        <v>N</v>
      </c>
      <c r="M194" s="3" t="str">
        <f t="shared" ref="M194:M209" si="89">IF(ISNA(MATCH(A194, POSElement_Name, 0)), "N", "Y")</f>
        <v>N</v>
      </c>
      <c r="N194" s="3" t="str">
        <f t="shared" ref="N194:N209" si="90">IF(ISNA(MATCH(A194, SRSECElement_Name, 0)), "N", "Y")</f>
        <v>Y</v>
      </c>
      <c r="O194" s="3" t="str">
        <f t="shared" ref="O194:O209" si="91">IF(ISNA(MATCH(A194, APODElement_Name, 0)), "N", "Y")</f>
        <v>N</v>
      </c>
      <c r="P194" s="3" t="str">
        <f t="shared" ref="P194:P209" si="92">IF(ISNA(MATCH(A194, APOSElement_Name, 0)), "N", "Y")</f>
        <v>N</v>
      </c>
      <c r="Q194" s="3" t="str">
        <f t="shared" ref="Q194:Q209" si="93">IF(ISNA(MATCH(A194, ACSMElement_Name, 0)), "N", "Y")</f>
        <v>N</v>
      </c>
      <c r="R194" s="3" t="str">
        <f t="shared" ref="R194:R209" si="94">IF(ISNA(MATCH(A194, SABSElement_Name, 0)), "N", "Y")</f>
        <v>N</v>
      </c>
      <c r="S194" s="3" t="str">
        <f t="shared" ref="S194:S209" si="95">IF(ISNA(MATCH(A194, SAElement_Name, 0)), "N", "Y")</f>
        <v>N</v>
      </c>
      <c r="T194" s="3" t="str">
        <f t="shared" ref="T194:T209" si="96">IF(ISNA(MATCH(A194, SAPElement_Name, 0)), "N", "Y")</f>
        <v>N</v>
      </c>
      <c r="U194" s="3" t="str">
        <f t="shared" ref="U194:U209" si="97">IF(ISNA(MATCH(A194, SASRElement_Name, 0)), "N", "Y")</f>
        <v>N</v>
      </c>
      <c r="V194" s="3" t="str">
        <f t="shared" ref="V194:V209" si="98">IF(ISNA(MATCH(A194, SASUIT_Element_Name, 0)), "N", "Y")</f>
        <v>N</v>
      </c>
      <c r="W194" s="3" t="str">
        <f t="shared" ref="W194:W209" si="99">IF(ISNA(MATCH(A194, SECElement_Name, 0)), "N", "Y")</f>
        <v>N</v>
      </c>
      <c r="X194" s="3" t="str">
        <f t="shared" ref="X194:X209" si="100">IF(ISNA(MATCH(A194, ALCElementName, 0)), "N", "Y")</f>
        <v>N</v>
      </c>
      <c r="Y194" s="3" t="str">
        <f t="shared" ref="Y194:Y209" si="101">IF(ISNA(MATCH(A194, APOHElementName, 0)), "N", "Y")</f>
        <v>N</v>
      </c>
      <c r="Z194" s="3" t="str">
        <f t="shared" ref="Z194:Z209" si="102">IF(ISNA(MATCH(A194, HDRElement_Name, 0)), "N", "Y")</f>
        <v>N</v>
      </c>
      <c r="AA194" s="3" t="str">
        <f t="shared" ref="AA194:AA209" si="103">IF(ISNA(MATCH(A194, TRLElement_Name, 0)), "N", "Y")</f>
        <v>N</v>
      </c>
      <c r="AB194" s="3" t="str">
        <f t="shared" ref="AB194:AB209" si="104">IF(ISNA(MATCH(A194, FHDRElement_Name, 0)), "N", "Y")</f>
        <v>N</v>
      </c>
      <c r="AC194" s="3" t="str">
        <f t="shared" ref="AC194:AC209" si="105">IF(ISNA(MATCH(A194, FTRLElement_Name, 0)), "N", "Y")</f>
        <v>N</v>
      </c>
      <c r="AD194" s="3" t="str">
        <f t="shared" ref="AD194:AD209" si="106">IF(ISNA(MATCH(A194, CFFElement_Name, 0)), "N", "Y")</f>
        <v>N</v>
      </c>
      <c r="AE194" s="3" t="str">
        <f t="shared" ref="AE194:AE209" si="107">IF(ISNA(MATCH(A194, CRFElement_Name, 0)), "N", "Y")</f>
        <v>N</v>
      </c>
      <c r="AF194" s="38">
        <v>41860</v>
      </c>
    </row>
    <row r="195" spans="1:32" s="1" customFormat="1" ht="38.25" x14ac:dyDescent="0.25">
      <c r="A195" s="6" t="s">
        <v>155</v>
      </c>
      <c r="B195" s="6" t="s">
        <v>156</v>
      </c>
      <c r="C195" s="6" t="s">
        <v>154</v>
      </c>
      <c r="D195" s="3" t="str">
        <f t="shared" si="81"/>
        <v>Y</v>
      </c>
      <c r="E195" s="3"/>
      <c r="F195" s="3" t="str">
        <f t="shared" si="82"/>
        <v>N</v>
      </c>
      <c r="G195" s="3" t="str">
        <f t="shared" si="83"/>
        <v>N</v>
      </c>
      <c r="H195" s="3" t="str">
        <f t="shared" si="84"/>
        <v>N</v>
      </c>
      <c r="I195" s="3" t="str">
        <f t="shared" si="85"/>
        <v>N</v>
      </c>
      <c r="J195" s="3" t="str">
        <f t="shared" si="86"/>
        <v>N</v>
      </c>
      <c r="K195" s="3" t="str">
        <f t="shared" si="87"/>
        <v>N</v>
      </c>
      <c r="L195" s="3" t="str">
        <f t="shared" si="88"/>
        <v>N</v>
      </c>
      <c r="M195" s="3" t="str">
        <f t="shared" si="89"/>
        <v>N</v>
      </c>
      <c r="N195" s="3" t="str">
        <f t="shared" si="90"/>
        <v>N</v>
      </c>
      <c r="O195" s="3" t="str">
        <f t="shared" si="91"/>
        <v>N</v>
      </c>
      <c r="P195" s="3" t="str">
        <f t="shared" si="92"/>
        <v>N</v>
      </c>
      <c r="Q195" s="3" t="str">
        <f t="shared" si="93"/>
        <v>N</v>
      </c>
      <c r="R195" s="3" t="str">
        <f t="shared" si="94"/>
        <v>N</v>
      </c>
      <c r="S195" s="3" t="str">
        <f t="shared" si="95"/>
        <v>N</v>
      </c>
      <c r="T195" s="3" t="str">
        <f t="shared" si="96"/>
        <v>N</v>
      </c>
      <c r="U195" s="3" t="str">
        <f t="shared" si="97"/>
        <v>N</v>
      </c>
      <c r="V195" s="3" t="str">
        <f t="shared" si="98"/>
        <v>N</v>
      </c>
      <c r="W195" s="3" t="str">
        <f t="shared" si="99"/>
        <v>N</v>
      </c>
      <c r="X195" s="3" t="str">
        <f t="shared" si="100"/>
        <v>N</v>
      </c>
      <c r="Y195" s="3" t="str">
        <f t="shared" si="101"/>
        <v>N</v>
      </c>
      <c r="Z195" s="3" t="str">
        <f t="shared" si="102"/>
        <v>N</v>
      </c>
      <c r="AA195" s="3" t="str">
        <f t="shared" si="103"/>
        <v>N</v>
      </c>
      <c r="AB195" s="3" t="str">
        <f t="shared" si="104"/>
        <v>N</v>
      </c>
      <c r="AC195" s="3" t="str">
        <f t="shared" si="105"/>
        <v>N</v>
      </c>
      <c r="AD195" s="3" t="str">
        <f t="shared" si="106"/>
        <v>N</v>
      </c>
      <c r="AE195" s="3" t="str">
        <f t="shared" si="107"/>
        <v>N</v>
      </c>
      <c r="AF195" s="38">
        <v>41794</v>
      </c>
    </row>
    <row r="196" spans="1:32" s="1" customFormat="1" ht="25.5" x14ac:dyDescent="0.25">
      <c r="A196" s="6" t="s">
        <v>212</v>
      </c>
      <c r="B196" s="6" t="s">
        <v>2063</v>
      </c>
      <c r="C196" s="6" t="s">
        <v>86</v>
      </c>
      <c r="D196" s="3" t="str">
        <f t="shared" si="81"/>
        <v>N</v>
      </c>
      <c r="E196" s="3"/>
      <c r="F196" s="3" t="str">
        <f t="shared" si="82"/>
        <v>N</v>
      </c>
      <c r="G196" s="3" t="str">
        <f t="shared" si="83"/>
        <v>N</v>
      </c>
      <c r="H196" s="3" t="str">
        <f t="shared" si="84"/>
        <v>N</v>
      </c>
      <c r="I196" s="3" t="str">
        <f t="shared" si="85"/>
        <v>N</v>
      </c>
      <c r="J196" s="3" t="str">
        <f t="shared" si="86"/>
        <v>N</v>
      </c>
      <c r="K196" s="3" t="str">
        <f t="shared" si="87"/>
        <v>Y</v>
      </c>
      <c r="L196" s="3" t="str">
        <f t="shared" si="88"/>
        <v>N</v>
      </c>
      <c r="M196" s="3" t="str">
        <f t="shared" si="89"/>
        <v>N</v>
      </c>
      <c r="N196" s="3" t="str">
        <f t="shared" si="90"/>
        <v>N</v>
      </c>
      <c r="O196" s="3" t="str">
        <f t="shared" si="91"/>
        <v>N</v>
      </c>
      <c r="P196" s="3" t="str">
        <f t="shared" si="92"/>
        <v>N</v>
      </c>
      <c r="Q196" s="3" t="str">
        <f t="shared" si="93"/>
        <v>N</v>
      </c>
      <c r="R196" s="3" t="str">
        <f t="shared" si="94"/>
        <v>N</v>
      </c>
      <c r="S196" s="3" t="str">
        <f t="shared" si="95"/>
        <v>N</v>
      </c>
      <c r="T196" s="3" t="str">
        <f t="shared" si="96"/>
        <v>N</v>
      </c>
      <c r="U196" s="3" t="str">
        <f t="shared" si="97"/>
        <v>N</v>
      </c>
      <c r="V196" s="3" t="str">
        <f t="shared" si="98"/>
        <v>N</v>
      </c>
      <c r="W196" s="3" t="str">
        <f t="shared" si="99"/>
        <v>N</v>
      </c>
      <c r="X196" s="3" t="str">
        <f t="shared" si="100"/>
        <v>N</v>
      </c>
      <c r="Y196" s="3" t="str">
        <f t="shared" si="101"/>
        <v>N</v>
      </c>
      <c r="Z196" s="3" t="str">
        <f t="shared" si="102"/>
        <v>N</v>
      </c>
      <c r="AA196" s="3" t="str">
        <f t="shared" si="103"/>
        <v>N</v>
      </c>
      <c r="AB196" s="3" t="str">
        <f t="shared" si="104"/>
        <v>N</v>
      </c>
      <c r="AC196" s="3" t="str">
        <f t="shared" si="105"/>
        <v>N</v>
      </c>
      <c r="AD196" s="3" t="str">
        <f t="shared" si="106"/>
        <v>N</v>
      </c>
      <c r="AE196" s="3" t="str">
        <f t="shared" si="107"/>
        <v>N</v>
      </c>
      <c r="AF196" s="38">
        <v>41794</v>
      </c>
    </row>
    <row r="197" spans="1:32" s="1" customFormat="1" ht="38.25" x14ac:dyDescent="0.25">
      <c r="A197" s="6" t="s">
        <v>162</v>
      </c>
      <c r="B197" s="6" t="s">
        <v>1793</v>
      </c>
      <c r="C197" s="6" t="s">
        <v>160</v>
      </c>
      <c r="D197" s="3" t="str">
        <f t="shared" si="81"/>
        <v>Y</v>
      </c>
      <c r="E197" s="3"/>
      <c r="F197" s="3" t="str">
        <f t="shared" si="82"/>
        <v>N</v>
      </c>
      <c r="G197" s="3" t="str">
        <f t="shared" si="83"/>
        <v>N</v>
      </c>
      <c r="H197" s="3" t="str">
        <f t="shared" si="84"/>
        <v>N</v>
      </c>
      <c r="I197" s="3" t="str">
        <f t="shared" si="85"/>
        <v>N</v>
      </c>
      <c r="J197" s="3" t="str">
        <f t="shared" si="86"/>
        <v>N</v>
      </c>
      <c r="K197" s="3" t="str">
        <f t="shared" si="87"/>
        <v>N</v>
      </c>
      <c r="L197" s="3" t="str">
        <f t="shared" si="88"/>
        <v>N</v>
      </c>
      <c r="M197" s="3" t="str">
        <f t="shared" si="89"/>
        <v>N</v>
      </c>
      <c r="N197" s="3" t="str">
        <f t="shared" si="90"/>
        <v>N</v>
      </c>
      <c r="O197" s="3" t="str">
        <f t="shared" si="91"/>
        <v>N</v>
      </c>
      <c r="P197" s="3" t="str">
        <f t="shared" si="92"/>
        <v>N</v>
      </c>
      <c r="Q197" s="3" t="str">
        <f t="shared" si="93"/>
        <v>N</v>
      </c>
      <c r="R197" s="3" t="str">
        <f t="shared" si="94"/>
        <v>N</v>
      </c>
      <c r="S197" s="3" t="str">
        <f t="shared" si="95"/>
        <v>N</v>
      </c>
      <c r="T197" s="3" t="str">
        <f t="shared" si="96"/>
        <v>N</v>
      </c>
      <c r="U197" s="3" t="str">
        <f t="shared" si="97"/>
        <v>N</v>
      </c>
      <c r="V197" s="3" t="str">
        <f t="shared" si="98"/>
        <v>N</v>
      </c>
      <c r="W197" s="3" t="str">
        <f t="shared" si="99"/>
        <v>N</v>
      </c>
      <c r="X197" s="3" t="str">
        <f t="shared" si="100"/>
        <v>N</v>
      </c>
      <c r="Y197" s="3" t="str">
        <f t="shared" si="101"/>
        <v>N</v>
      </c>
      <c r="Z197" s="3" t="str">
        <f t="shared" si="102"/>
        <v>N</v>
      </c>
      <c r="AA197" s="3" t="str">
        <f t="shared" si="103"/>
        <v>N</v>
      </c>
      <c r="AB197" s="3" t="str">
        <f t="shared" si="104"/>
        <v>N</v>
      </c>
      <c r="AC197" s="3" t="str">
        <f t="shared" si="105"/>
        <v>N</v>
      </c>
      <c r="AD197" s="3" t="str">
        <f t="shared" si="106"/>
        <v>N</v>
      </c>
      <c r="AE197" s="3" t="str">
        <f t="shared" si="107"/>
        <v>N</v>
      </c>
      <c r="AF197" s="38">
        <v>41794</v>
      </c>
    </row>
    <row r="198" spans="1:32" s="1" customFormat="1" ht="25.5" x14ac:dyDescent="0.25">
      <c r="A198" s="6" t="s">
        <v>209</v>
      </c>
      <c r="B198" s="6" t="s">
        <v>1792</v>
      </c>
      <c r="C198" s="6" t="s">
        <v>76</v>
      </c>
      <c r="D198" s="3" t="str">
        <f t="shared" si="81"/>
        <v>N</v>
      </c>
      <c r="E198" s="3"/>
      <c r="F198" s="3" t="str">
        <f t="shared" si="82"/>
        <v>N</v>
      </c>
      <c r="G198" s="3" t="str">
        <f t="shared" si="83"/>
        <v>N</v>
      </c>
      <c r="H198" s="3" t="str">
        <f t="shared" si="84"/>
        <v>N</v>
      </c>
      <c r="I198" s="3" t="str">
        <f t="shared" si="85"/>
        <v>N</v>
      </c>
      <c r="J198" s="3" t="str">
        <f t="shared" si="86"/>
        <v>N</v>
      </c>
      <c r="K198" s="3" t="str">
        <f t="shared" si="87"/>
        <v>Y</v>
      </c>
      <c r="L198" s="3" t="str">
        <f t="shared" si="88"/>
        <v>N</v>
      </c>
      <c r="M198" s="3" t="str">
        <f t="shared" si="89"/>
        <v>N</v>
      </c>
      <c r="N198" s="3" t="str">
        <f t="shared" si="90"/>
        <v>N</v>
      </c>
      <c r="O198" s="3" t="str">
        <f t="shared" si="91"/>
        <v>N</v>
      </c>
      <c r="P198" s="3" t="str">
        <f t="shared" si="92"/>
        <v>N</v>
      </c>
      <c r="Q198" s="3" t="str">
        <f t="shared" si="93"/>
        <v>N</v>
      </c>
      <c r="R198" s="3" t="str">
        <f t="shared" si="94"/>
        <v>N</v>
      </c>
      <c r="S198" s="3" t="str">
        <f t="shared" si="95"/>
        <v>N</v>
      </c>
      <c r="T198" s="3" t="str">
        <f t="shared" si="96"/>
        <v>N</v>
      </c>
      <c r="U198" s="3" t="str">
        <f t="shared" si="97"/>
        <v>N</v>
      </c>
      <c r="V198" s="3" t="str">
        <f t="shared" si="98"/>
        <v>N</v>
      </c>
      <c r="W198" s="3" t="str">
        <f t="shared" si="99"/>
        <v>N</v>
      </c>
      <c r="X198" s="3" t="str">
        <f t="shared" si="100"/>
        <v>N</v>
      </c>
      <c r="Y198" s="3" t="str">
        <f t="shared" si="101"/>
        <v>N</v>
      </c>
      <c r="Z198" s="3" t="str">
        <f t="shared" si="102"/>
        <v>N</v>
      </c>
      <c r="AA198" s="3" t="str">
        <f t="shared" si="103"/>
        <v>N</v>
      </c>
      <c r="AB198" s="3" t="str">
        <f t="shared" si="104"/>
        <v>N</v>
      </c>
      <c r="AC198" s="3" t="str">
        <f t="shared" si="105"/>
        <v>N</v>
      </c>
      <c r="AD198" s="3" t="str">
        <f t="shared" si="106"/>
        <v>N</v>
      </c>
      <c r="AE198" s="3" t="str">
        <f t="shared" si="107"/>
        <v>N</v>
      </c>
      <c r="AF198" s="38">
        <v>41794</v>
      </c>
    </row>
    <row r="199" spans="1:32" s="1" customFormat="1" ht="25.5" x14ac:dyDescent="0.25">
      <c r="A199" s="6" t="s">
        <v>210</v>
      </c>
      <c r="B199" s="6" t="s">
        <v>1791</v>
      </c>
      <c r="C199" s="6" t="s">
        <v>172</v>
      </c>
      <c r="D199" s="3" t="str">
        <f t="shared" si="81"/>
        <v>N</v>
      </c>
      <c r="E199" s="3"/>
      <c r="F199" s="3" t="str">
        <f t="shared" si="82"/>
        <v>N</v>
      </c>
      <c r="G199" s="3" t="str">
        <f t="shared" si="83"/>
        <v>N</v>
      </c>
      <c r="H199" s="3" t="str">
        <f t="shared" si="84"/>
        <v>N</v>
      </c>
      <c r="I199" s="3" t="str">
        <f t="shared" si="85"/>
        <v>N</v>
      </c>
      <c r="J199" s="3" t="str">
        <f t="shared" si="86"/>
        <v>N</v>
      </c>
      <c r="K199" s="3" t="str">
        <f t="shared" si="87"/>
        <v>Y</v>
      </c>
      <c r="L199" s="3" t="str">
        <f t="shared" si="88"/>
        <v>N</v>
      </c>
      <c r="M199" s="3" t="str">
        <f t="shared" si="89"/>
        <v>N</v>
      </c>
      <c r="N199" s="3" t="str">
        <f t="shared" si="90"/>
        <v>N</v>
      </c>
      <c r="O199" s="3" t="str">
        <f t="shared" si="91"/>
        <v>N</v>
      </c>
      <c r="P199" s="3" t="str">
        <f t="shared" si="92"/>
        <v>N</v>
      </c>
      <c r="Q199" s="3" t="str">
        <f t="shared" si="93"/>
        <v>N</v>
      </c>
      <c r="R199" s="3" t="str">
        <f t="shared" si="94"/>
        <v>N</v>
      </c>
      <c r="S199" s="3" t="str">
        <f t="shared" si="95"/>
        <v>N</v>
      </c>
      <c r="T199" s="3" t="str">
        <f t="shared" si="96"/>
        <v>N</v>
      </c>
      <c r="U199" s="3" t="str">
        <f t="shared" si="97"/>
        <v>N</v>
      </c>
      <c r="V199" s="3" t="str">
        <f t="shared" si="98"/>
        <v>N</v>
      </c>
      <c r="W199" s="3" t="str">
        <f t="shared" si="99"/>
        <v>N</v>
      </c>
      <c r="X199" s="3" t="str">
        <f t="shared" si="100"/>
        <v>N</v>
      </c>
      <c r="Y199" s="3" t="str">
        <f t="shared" si="101"/>
        <v>N</v>
      </c>
      <c r="Z199" s="3" t="str">
        <f t="shared" si="102"/>
        <v>N</v>
      </c>
      <c r="AA199" s="3" t="str">
        <f t="shared" si="103"/>
        <v>N</v>
      </c>
      <c r="AB199" s="3" t="str">
        <f t="shared" si="104"/>
        <v>N</v>
      </c>
      <c r="AC199" s="3" t="str">
        <f t="shared" si="105"/>
        <v>N</v>
      </c>
      <c r="AD199" s="3" t="str">
        <f t="shared" si="106"/>
        <v>N</v>
      </c>
      <c r="AE199" s="3" t="str">
        <f t="shared" si="107"/>
        <v>N</v>
      </c>
      <c r="AF199" s="38">
        <v>41794</v>
      </c>
    </row>
    <row r="200" spans="1:32" s="1" customFormat="1" ht="38.25" x14ac:dyDescent="0.25">
      <c r="A200" s="6" t="s">
        <v>208</v>
      </c>
      <c r="B200" s="6" t="s">
        <v>1790</v>
      </c>
      <c r="C200" s="6" t="s">
        <v>115</v>
      </c>
      <c r="D200" s="3" t="str">
        <f t="shared" si="81"/>
        <v>N</v>
      </c>
      <c r="E200" s="3"/>
      <c r="F200" s="3" t="str">
        <f t="shared" si="82"/>
        <v>N</v>
      </c>
      <c r="G200" s="3" t="str">
        <f t="shared" si="83"/>
        <v>N</v>
      </c>
      <c r="H200" s="3" t="str">
        <f t="shared" si="84"/>
        <v>N</v>
      </c>
      <c r="I200" s="3" t="str">
        <f t="shared" si="85"/>
        <v>N</v>
      </c>
      <c r="J200" s="3" t="str">
        <f t="shared" si="86"/>
        <v>N</v>
      </c>
      <c r="K200" s="3" t="str">
        <f t="shared" si="87"/>
        <v>Y</v>
      </c>
      <c r="L200" s="3" t="str">
        <f t="shared" si="88"/>
        <v>N</v>
      </c>
      <c r="M200" s="3" t="str">
        <f t="shared" si="89"/>
        <v>N</v>
      </c>
      <c r="N200" s="3" t="str">
        <f t="shared" si="90"/>
        <v>N</v>
      </c>
      <c r="O200" s="3" t="str">
        <f t="shared" si="91"/>
        <v>N</v>
      </c>
      <c r="P200" s="3" t="str">
        <f t="shared" si="92"/>
        <v>N</v>
      </c>
      <c r="Q200" s="3" t="str">
        <f t="shared" si="93"/>
        <v>N</v>
      </c>
      <c r="R200" s="3" t="str">
        <f t="shared" si="94"/>
        <v>N</v>
      </c>
      <c r="S200" s="3" t="str">
        <f t="shared" si="95"/>
        <v>N</v>
      </c>
      <c r="T200" s="3" t="str">
        <f t="shared" si="96"/>
        <v>N</v>
      </c>
      <c r="U200" s="3" t="str">
        <f t="shared" si="97"/>
        <v>N</v>
      </c>
      <c r="V200" s="3" t="str">
        <f t="shared" si="98"/>
        <v>N</v>
      </c>
      <c r="W200" s="3" t="str">
        <f t="shared" si="99"/>
        <v>N</v>
      </c>
      <c r="X200" s="3" t="str">
        <f t="shared" si="100"/>
        <v>N</v>
      </c>
      <c r="Y200" s="3" t="str">
        <f t="shared" si="101"/>
        <v>N</v>
      </c>
      <c r="Z200" s="3" t="str">
        <f t="shared" si="102"/>
        <v>N</v>
      </c>
      <c r="AA200" s="3" t="str">
        <f t="shared" si="103"/>
        <v>N</v>
      </c>
      <c r="AB200" s="3" t="str">
        <f t="shared" si="104"/>
        <v>N</v>
      </c>
      <c r="AC200" s="3" t="str">
        <f t="shared" si="105"/>
        <v>N</v>
      </c>
      <c r="AD200" s="3" t="str">
        <f t="shared" si="106"/>
        <v>N</v>
      </c>
      <c r="AE200" s="3" t="str">
        <f t="shared" si="107"/>
        <v>N</v>
      </c>
      <c r="AF200" s="38">
        <v>41794</v>
      </c>
    </row>
    <row r="201" spans="1:32" ht="38.25" x14ac:dyDescent="0.25">
      <c r="A201" s="6" t="s">
        <v>163</v>
      </c>
      <c r="B201" s="6" t="s">
        <v>1789</v>
      </c>
      <c r="C201" s="6" t="s">
        <v>85</v>
      </c>
      <c r="D201" s="3" t="str">
        <f t="shared" si="81"/>
        <v>Y</v>
      </c>
      <c r="E201" s="3"/>
      <c r="F201" s="3" t="str">
        <f t="shared" si="82"/>
        <v>N</v>
      </c>
      <c r="G201" s="3" t="str">
        <f t="shared" si="83"/>
        <v>N</v>
      </c>
      <c r="H201" s="3" t="str">
        <f t="shared" si="84"/>
        <v>N</v>
      </c>
      <c r="I201" s="3" t="str">
        <f t="shared" si="85"/>
        <v>N</v>
      </c>
      <c r="J201" s="3" t="str">
        <f t="shared" si="86"/>
        <v>N</v>
      </c>
      <c r="K201" s="3" t="str">
        <f t="shared" si="87"/>
        <v>N</v>
      </c>
      <c r="L201" s="3" t="str">
        <f t="shared" si="88"/>
        <v>N</v>
      </c>
      <c r="M201" s="3" t="str">
        <f t="shared" si="89"/>
        <v>N</v>
      </c>
      <c r="N201" s="3" t="str">
        <f t="shared" si="90"/>
        <v>N</v>
      </c>
      <c r="O201" s="3" t="str">
        <f t="shared" si="91"/>
        <v>N</v>
      </c>
      <c r="P201" s="3" t="str">
        <f t="shared" si="92"/>
        <v>N</v>
      </c>
      <c r="Q201" s="3" t="str">
        <f t="shared" si="93"/>
        <v>N</v>
      </c>
      <c r="R201" s="3" t="str">
        <f t="shared" si="94"/>
        <v>N</v>
      </c>
      <c r="S201" s="3" t="str">
        <f t="shared" si="95"/>
        <v>N</v>
      </c>
      <c r="T201" s="3" t="str">
        <f t="shared" si="96"/>
        <v>N</v>
      </c>
      <c r="U201" s="3" t="str">
        <f t="shared" si="97"/>
        <v>N</v>
      </c>
      <c r="V201" s="3" t="str">
        <f t="shared" si="98"/>
        <v>N</v>
      </c>
      <c r="W201" s="3" t="str">
        <f t="shared" si="99"/>
        <v>N</v>
      </c>
      <c r="X201" s="3" t="str">
        <f t="shared" si="100"/>
        <v>N</v>
      </c>
      <c r="Y201" s="3" t="str">
        <f t="shared" si="101"/>
        <v>N</v>
      </c>
      <c r="Z201" s="3" t="str">
        <f t="shared" si="102"/>
        <v>N</v>
      </c>
      <c r="AA201" s="3" t="str">
        <f t="shared" si="103"/>
        <v>N</v>
      </c>
      <c r="AB201" s="3" t="str">
        <f t="shared" si="104"/>
        <v>N</v>
      </c>
      <c r="AC201" s="3" t="str">
        <f t="shared" si="105"/>
        <v>N</v>
      </c>
      <c r="AD201" s="3" t="str">
        <f t="shared" si="106"/>
        <v>N</v>
      </c>
      <c r="AE201" s="3" t="str">
        <f t="shared" si="107"/>
        <v>N</v>
      </c>
      <c r="AF201" s="38">
        <v>41794</v>
      </c>
    </row>
    <row r="202" spans="1:32" s="1" customFormat="1" ht="76.5" x14ac:dyDescent="0.25">
      <c r="A202" s="6" t="s">
        <v>1486</v>
      </c>
      <c r="B202" s="6" t="s">
        <v>1788</v>
      </c>
      <c r="C202" s="6" t="s">
        <v>115</v>
      </c>
      <c r="D202" s="3" t="str">
        <f t="shared" si="81"/>
        <v>N</v>
      </c>
      <c r="E202" s="3"/>
      <c r="F202" s="3" t="str">
        <f t="shared" si="82"/>
        <v>N</v>
      </c>
      <c r="G202" s="3" t="str">
        <f t="shared" si="83"/>
        <v>Y</v>
      </c>
      <c r="H202" s="3" t="str">
        <f t="shared" si="84"/>
        <v>N</v>
      </c>
      <c r="I202" s="3" t="str">
        <f t="shared" si="85"/>
        <v>Y</v>
      </c>
      <c r="J202" s="3" t="str">
        <f t="shared" si="86"/>
        <v>N</v>
      </c>
      <c r="K202" s="3" t="str">
        <f t="shared" si="87"/>
        <v>N</v>
      </c>
      <c r="L202" s="3" t="str">
        <f t="shared" si="88"/>
        <v>N</v>
      </c>
      <c r="M202" s="3" t="str">
        <f t="shared" si="89"/>
        <v>N</v>
      </c>
      <c r="N202" s="3" t="str">
        <f t="shared" si="90"/>
        <v>N</v>
      </c>
      <c r="O202" s="3" t="str">
        <f t="shared" si="91"/>
        <v>N</v>
      </c>
      <c r="P202" s="3" t="str">
        <f t="shared" si="92"/>
        <v>N</v>
      </c>
      <c r="Q202" s="3" t="str">
        <f t="shared" si="93"/>
        <v>N</v>
      </c>
      <c r="R202" s="3" t="str">
        <f t="shared" si="94"/>
        <v>N</v>
      </c>
      <c r="S202" s="3" t="str">
        <f t="shared" si="95"/>
        <v>N</v>
      </c>
      <c r="T202" s="3" t="str">
        <f t="shared" si="96"/>
        <v>N</v>
      </c>
      <c r="U202" s="3" t="str">
        <f t="shared" si="97"/>
        <v>N</v>
      </c>
      <c r="V202" s="3" t="str">
        <f t="shared" si="98"/>
        <v>N</v>
      </c>
      <c r="W202" s="3" t="str">
        <f t="shared" si="99"/>
        <v>N</v>
      </c>
      <c r="X202" s="3" t="str">
        <f t="shared" si="100"/>
        <v>N</v>
      </c>
      <c r="Y202" s="3" t="str">
        <f t="shared" si="101"/>
        <v>N</v>
      </c>
      <c r="Z202" s="3" t="str">
        <f t="shared" si="102"/>
        <v>N</v>
      </c>
      <c r="AA202" s="3" t="str">
        <f t="shared" si="103"/>
        <v>N</v>
      </c>
      <c r="AB202" s="3" t="str">
        <f t="shared" si="104"/>
        <v>N</v>
      </c>
      <c r="AC202" s="3" t="str">
        <f t="shared" si="105"/>
        <v>N</v>
      </c>
      <c r="AD202" s="3" t="str">
        <f t="shared" si="106"/>
        <v>N</v>
      </c>
      <c r="AE202" s="3" t="str">
        <f t="shared" si="107"/>
        <v>N</v>
      </c>
      <c r="AF202" s="38">
        <v>41794</v>
      </c>
    </row>
    <row r="203" spans="1:32" ht="25.5" x14ac:dyDescent="0.25">
      <c r="A203" s="9" t="s">
        <v>197</v>
      </c>
      <c r="B203" s="44" t="s">
        <v>1787</v>
      </c>
      <c r="C203" s="44" t="s">
        <v>76</v>
      </c>
      <c r="D203" s="3" t="str">
        <f t="shared" si="81"/>
        <v>N</v>
      </c>
      <c r="E203" s="3"/>
      <c r="F203" s="3" t="str">
        <f t="shared" si="82"/>
        <v>N</v>
      </c>
      <c r="G203" s="3" t="str">
        <f t="shared" si="83"/>
        <v>Y</v>
      </c>
      <c r="H203" s="3" t="str">
        <f t="shared" si="84"/>
        <v>Y</v>
      </c>
      <c r="I203" s="3" t="str">
        <f t="shared" si="85"/>
        <v>Y</v>
      </c>
      <c r="J203" s="3" t="str">
        <f t="shared" si="86"/>
        <v>Y</v>
      </c>
      <c r="K203" s="3" t="str">
        <f t="shared" si="87"/>
        <v>N</v>
      </c>
      <c r="L203" s="3" t="str">
        <f t="shared" si="88"/>
        <v>N</v>
      </c>
      <c r="M203" s="3" t="str">
        <f t="shared" si="89"/>
        <v>N</v>
      </c>
      <c r="N203" s="3" t="str">
        <f t="shared" si="90"/>
        <v>N</v>
      </c>
      <c r="O203" s="3" t="str">
        <f t="shared" si="91"/>
        <v>N</v>
      </c>
      <c r="P203" s="3" t="str">
        <f t="shared" si="92"/>
        <v>N</v>
      </c>
      <c r="Q203" s="3" t="str">
        <f t="shared" si="93"/>
        <v>N</v>
      </c>
      <c r="R203" s="3" t="str">
        <f t="shared" si="94"/>
        <v>N</v>
      </c>
      <c r="S203" s="3" t="str">
        <f t="shared" si="95"/>
        <v>N</v>
      </c>
      <c r="T203" s="3" t="str">
        <f t="shared" si="96"/>
        <v>N</v>
      </c>
      <c r="U203" s="3" t="str">
        <f t="shared" si="97"/>
        <v>N</v>
      </c>
      <c r="V203" s="3" t="str">
        <f t="shared" si="98"/>
        <v>N</v>
      </c>
      <c r="W203" s="3" t="str">
        <f t="shared" si="99"/>
        <v>N</v>
      </c>
      <c r="X203" s="3" t="str">
        <f t="shared" si="100"/>
        <v>N</v>
      </c>
      <c r="Y203" s="3" t="str">
        <f t="shared" si="101"/>
        <v>N</v>
      </c>
      <c r="Z203" s="3" t="str">
        <f t="shared" si="102"/>
        <v>N</v>
      </c>
      <c r="AA203" s="3" t="str">
        <f t="shared" si="103"/>
        <v>N</v>
      </c>
      <c r="AB203" s="3" t="str">
        <f t="shared" si="104"/>
        <v>N</v>
      </c>
      <c r="AC203" s="3" t="str">
        <f t="shared" si="105"/>
        <v>N</v>
      </c>
      <c r="AD203" s="3" t="str">
        <f t="shared" si="106"/>
        <v>N</v>
      </c>
      <c r="AE203" s="3" t="str">
        <f t="shared" si="107"/>
        <v>N</v>
      </c>
      <c r="AF203" s="38">
        <v>41794</v>
      </c>
    </row>
    <row r="204" spans="1:32" ht="38.25" x14ac:dyDescent="0.25">
      <c r="A204" s="9" t="s">
        <v>196</v>
      </c>
      <c r="B204" s="9" t="s">
        <v>1786</v>
      </c>
      <c r="C204" s="44" t="s">
        <v>152</v>
      </c>
      <c r="D204" s="3" t="str">
        <f t="shared" si="81"/>
        <v>N</v>
      </c>
      <c r="E204" s="3"/>
      <c r="F204" s="3" t="str">
        <f t="shared" si="82"/>
        <v>N</v>
      </c>
      <c r="G204" s="3" t="str">
        <f t="shared" si="83"/>
        <v>Y</v>
      </c>
      <c r="H204" s="3" t="str">
        <f t="shared" si="84"/>
        <v>Y</v>
      </c>
      <c r="I204" s="3" t="str">
        <f t="shared" si="85"/>
        <v>Y</v>
      </c>
      <c r="J204" s="3" t="str">
        <f t="shared" si="86"/>
        <v>Y</v>
      </c>
      <c r="K204" s="3" t="str">
        <f t="shared" si="87"/>
        <v>N</v>
      </c>
      <c r="L204" s="3" t="str">
        <f t="shared" si="88"/>
        <v>N</v>
      </c>
      <c r="M204" s="3" t="str">
        <f t="shared" si="89"/>
        <v>N</v>
      </c>
      <c r="N204" s="3" t="str">
        <f t="shared" si="90"/>
        <v>N</v>
      </c>
      <c r="O204" s="3" t="str">
        <f t="shared" si="91"/>
        <v>N</v>
      </c>
      <c r="P204" s="3" t="str">
        <f t="shared" si="92"/>
        <v>N</v>
      </c>
      <c r="Q204" s="3" t="str">
        <f t="shared" si="93"/>
        <v>N</v>
      </c>
      <c r="R204" s="3" t="str">
        <f t="shared" si="94"/>
        <v>N</v>
      </c>
      <c r="S204" s="3" t="str">
        <f t="shared" si="95"/>
        <v>N</v>
      </c>
      <c r="T204" s="3" t="str">
        <f t="shared" si="96"/>
        <v>N</v>
      </c>
      <c r="U204" s="3" t="str">
        <f t="shared" si="97"/>
        <v>N</v>
      </c>
      <c r="V204" s="3" t="str">
        <f t="shared" si="98"/>
        <v>N</v>
      </c>
      <c r="W204" s="3" t="str">
        <f t="shared" si="99"/>
        <v>N</v>
      </c>
      <c r="X204" s="3" t="str">
        <f t="shared" si="100"/>
        <v>N</v>
      </c>
      <c r="Y204" s="3" t="str">
        <f t="shared" si="101"/>
        <v>N</v>
      </c>
      <c r="Z204" s="3" t="str">
        <f t="shared" si="102"/>
        <v>N</v>
      </c>
      <c r="AA204" s="3" t="str">
        <f t="shared" si="103"/>
        <v>N</v>
      </c>
      <c r="AB204" s="3" t="str">
        <f t="shared" si="104"/>
        <v>N</v>
      </c>
      <c r="AC204" s="3" t="str">
        <f t="shared" si="105"/>
        <v>N</v>
      </c>
      <c r="AD204" s="3" t="str">
        <f t="shared" si="106"/>
        <v>N</v>
      </c>
      <c r="AE204" s="3" t="str">
        <f t="shared" si="107"/>
        <v>N</v>
      </c>
      <c r="AF204" s="38">
        <v>41794</v>
      </c>
    </row>
    <row r="205" spans="1:32" ht="51" x14ac:dyDescent="0.25">
      <c r="A205" s="44" t="s">
        <v>198</v>
      </c>
      <c r="B205" s="9" t="s">
        <v>1785</v>
      </c>
      <c r="C205" s="44" t="s">
        <v>154</v>
      </c>
      <c r="D205" s="3" t="str">
        <f t="shared" si="81"/>
        <v>N</v>
      </c>
      <c r="E205" s="3"/>
      <c r="F205" s="3" t="str">
        <f t="shared" si="82"/>
        <v>N</v>
      </c>
      <c r="G205" s="3" t="str">
        <f t="shared" si="83"/>
        <v>Y</v>
      </c>
      <c r="H205" s="3" t="str">
        <f t="shared" si="84"/>
        <v>N</v>
      </c>
      <c r="I205" s="3" t="str">
        <f t="shared" si="85"/>
        <v>Y</v>
      </c>
      <c r="J205" s="3" t="str">
        <f t="shared" si="86"/>
        <v>N</v>
      </c>
      <c r="K205" s="3" t="str">
        <f t="shared" si="87"/>
        <v>N</v>
      </c>
      <c r="L205" s="3" t="str">
        <f t="shared" si="88"/>
        <v>N</v>
      </c>
      <c r="M205" s="3" t="str">
        <f t="shared" si="89"/>
        <v>N</v>
      </c>
      <c r="N205" s="3" t="str">
        <f t="shared" si="90"/>
        <v>N</v>
      </c>
      <c r="O205" s="3" t="str">
        <f t="shared" si="91"/>
        <v>N</v>
      </c>
      <c r="P205" s="3" t="str">
        <f t="shared" si="92"/>
        <v>N</v>
      </c>
      <c r="Q205" s="3" t="str">
        <f t="shared" si="93"/>
        <v>N</v>
      </c>
      <c r="R205" s="3" t="str">
        <f t="shared" si="94"/>
        <v>N</v>
      </c>
      <c r="S205" s="3" t="str">
        <f t="shared" si="95"/>
        <v>N</v>
      </c>
      <c r="T205" s="3" t="str">
        <f t="shared" si="96"/>
        <v>N</v>
      </c>
      <c r="U205" s="3" t="str">
        <f t="shared" si="97"/>
        <v>N</v>
      </c>
      <c r="V205" s="3" t="str">
        <f t="shared" si="98"/>
        <v>N</v>
      </c>
      <c r="W205" s="3" t="str">
        <f t="shared" si="99"/>
        <v>N</v>
      </c>
      <c r="X205" s="3" t="str">
        <f t="shared" si="100"/>
        <v>N</v>
      </c>
      <c r="Y205" s="3" t="str">
        <f t="shared" si="101"/>
        <v>N</v>
      </c>
      <c r="Z205" s="3" t="str">
        <f t="shared" si="102"/>
        <v>N</v>
      </c>
      <c r="AA205" s="3" t="str">
        <f t="shared" si="103"/>
        <v>N</v>
      </c>
      <c r="AB205" s="3" t="str">
        <f t="shared" si="104"/>
        <v>N</v>
      </c>
      <c r="AC205" s="3" t="str">
        <f t="shared" si="105"/>
        <v>N</v>
      </c>
      <c r="AD205" s="3" t="str">
        <f t="shared" si="106"/>
        <v>N</v>
      </c>
      <c r="AE205" s="3" t="str">
        <f t="shared" si="107"/>
        <v>N</v>
      </c>
      <c r="AF205" s="38">
        <v>41794</v>
      </c>
    </row>
    <row r="206" spans="1:32" ht="51" x14ac:dyDescent="0.25">
      <c r="A206" s="9" t="s">
        <v>198</v>
      </c>
      <c r="B206" s="9" t="s">
        <v>1784</v>
      </c>
      <c r="C206" s="44" t="s">
        <v>154</v>
      </c>
      <c r="D206" s="3" t="str">
        <f t="shared" si="81"/>
        <v>N</v>
      </c>
      <c r="E206" s="3"/>
      <c r="F206" s="3" t="str">
        <f t="shared" si="82"/>
        <v>N</v>
      </c>
      <c r="G206" s="3" t="str">
        <f t="shared" si="83"/>
        <v>Y</v>
      </c>
      <c r="H206" s="3" t="str">
        <f t="shared" si="84"/>
        <v>N</v>
      </c>
      <c r="I206" s="3" t="str">
        <f t="shared" si="85"/>
        <v>Y</v>
      </c>
      <c r="J206" s="3" t="str">
        <f t="shared" si="86"/>
        <v>N</v>
      </c>
      <c r="K206" s="3" t="str">
        <f t="shared" si="87"/>
        <v>N</v>
      </c>
      <c r="L206" s="3" t="str">
        <f t="shared" si="88"/>
        <v>N</v>
      </c>
      <c r="M206" s="3" t="str">
        <f t="shared" si="89"/>
        <v>N</v>
      </c>
      <c r="N206" s="3" t="str">
        <f t="shared" si="90"/>
        <v>N</v>
      </c>
      <c r="O206" s="3" t="str">
        <f t="shared" si="91"/>
        <v>N</v>
      </c>
      <c r="P206" s="3" t="str">
        <f t="shared" si="92"/>
        <v>N</v>
      </c>
      <c r="Q206" s="3" t="str">
        <f t="shared" si="93"/>
        <v>N</v>
      </c>
      <c r="R206" s="3" t="str">
        <f t="shared" si="94"/>
        <v>N</v>
      </c>
      <c r="S206" s="3" t="str">
        <f t="shared" si="95"/>
        <v>N</v>
      </c>
      <c r="T206" s="3" t="str">
        <f t="shared" si="96"/>
        <v>N</v>
      </c>
      <c r="U206" s="3" t="str">
        <f t="shared" si="97"/>
        <v>N</v>
      </c>
      <c r="V206" s="3" t="str">
        <f t="shared" si="98"/>
        <v>N</v>
      </c>
      <c r="W206" s="3" t="str">
        <f t="shared" si="99"/>
        <v>N</v>
      </c>
      <c r="X206" s="3" t="str">
        <f t="shared" si="100"/>
        <v>N</v>
      </c>
      <c r="Y206" s="3" t="str">
        <f t="shared" si="101"/>
        <v>N</v>
      </c>
      <c r="Z206" s="3" t="str">
        <f t="shared" si="102"/>
        <v>N</v>
      </c>
      <c r="AA206" s="3" t="str">
        <f t="shared" si="103"/>
        <v>N</v>
      </c>
      <c r="AB206" s="3" t="str">
        <f t="shared" si="104"/>
        <v>N</v>
      </c>
      <c r="AC206" s="3" t="str">
        <f t="shared" si="105"/>
        <v>N</v>
      </c>
      <c r="AD206" s="3" t="str">
        <f t="shared" si="106"/>
        <v>N</v>
      </c>
      <c r="AE206" s="3" t="str">
        <f t="shared" si="107"/>
        <v>N</v>
      </c>
      <c r="AF206" s="38">
        <v>41794</v>
      </c>
    </row>
    <row r="207" spans="1:32" ht="38.25" x14ac:dyDescent="0.25">
      <c r="A207" s="79" t="s">
        <v>199</v>
      </c>
      <c r="B207" s="79" t="s">
        <v>1783</v>
      </c>
      <c r="C207" s="44" t="s">
        <v>76</v>
      </c>
      <c r="D207" s="81" t="str">
        <f t="shared" si="81"/>
        <v>N</v>
      </c>
      <c r="E207" s="81"/>
      <c r="F207" s="81" t="str">
        <f t="shared" si="82"/>
        <v>N</v>
      </c>
      <c r="G207" s="81" t="str">
        <f t="shared" si="83"/>
        <v>Y</v>
      </c>
      <c r="H207" s="81" t="str">
        <f t="shared" si="84"/>
        <v>N</v>
      </c>
      <c r="I207" s="81" t="str">
        <f t="shared" si="85"/>
        <v>Y</v>
      </c>
      <c r="J207" s="81" t="str">
        <f t="shared" si="86"/>
        <v>N</v>
      </c>
      <c r="K207" s="81" t="str">
        <f t="shared" si="87"/>
        <v>N</v>
      </c>
      <c r="L207" s="81" t="str">
        <f t="shared" si="88"/>
        <v>N</v>
      </c>
      <c r="M207" s="81" t="str">
        <f t="shared" si="89"/>
        <v>N</v>
      </c>
      <c r="N207" s="81" t="str">
        <f t="shared" si="90"/>
        <v>N</v>
      </c>
      <c r="O207" s="81" t="str">
        <f t="shared" si="91"/>
        <v>N</v>
      </c>
      <c r="P207" s="81" t="str">
        <f t="shared" si="92"/>
        <v>N</v>
      </c>
      <c r="Q207" s="81" t="str">
        <f t="shared" si="93"/>
        <v>N</v>
      </c>
      <c r="R207" s="81" t="str">
        <f t="shared" si="94"/>
        <v>N</v>
      </c>
      <c r="S207" s="81" t="str">
        <f t="shared" si="95"/>
        <v>N</v>
      </c>
      <c r="T207" s="81" t="str">
        <f t="shared" si="96"/>
        <v>N</v>
      </c>
      <c r="U207" s="81" t="str">
        <f t="shared" si="97"/>
        <v>N</v>
      </c>
      <c r="V207" s="81" t="str">
        <f t="shared" si="98"/>
        <v>N</v>
      </c>
      <c r="W207" s="81" t="str">
        <f t="shared" si="99"/>
        <v>N</v>
      </c>
      <c r="X207" s="81" t="str">
        <f t="shared" si="100"/>
        <v>N</v>
      </c>
      <c r="Y207" s="81" t="str">
        <f t="shared" si="101"/>
        <v>N</v>
      </c>
      <c r="Z207" s="81" t="str">
        <f t="shared" si="102"/>
        <v>N</v>
      </c>
      <c r="AA207" s="81" t="str">
        <f t="shared" si="103"/>
        <v>N</v>
      </c>
      <c r="AB207" s="81" t="str">
        <f t="shared" si="104"/>
        <v>N</v>
      </c>
      <c r="AC207" s="81" t="str">
        <f t="shared" si="105"/>
        <v>N</v>
      </c>
      <c r="AD207" s="81" t="str">
        <f t="shared" si="106"/>
        <v>N</v>
      </c>
      <c r="AE207" s="81" t="str">
        <f t="shared" si="107"/>
        <v>N</v>
      </c>
      <c r="AF207" s="107">
        <v>41794</v>
      </c>
    </row>
    <row r="208" spans="1:32" ht="38.25" x14ac:dyDescent="0.25">
      <c r="A208" s="9" t="s">
        <v>202</v>
      </c>
      <c r="B208" s="6" t="s">
        <v>1782</v>
      </c>
      <c r="C208" s="6" t="s">
        <v>154</v>
      </c>
      <c r="D208" s="3" t="str">
        <f t="shared" si="81"/>
        <v>N</v>
      </c>
      <c r="E208" s="3"/>
      <c r="F208" s="3" t="str">
        <f t="shared" si="82"/>
        <v>N</v>
      </c>
      <c r="G208" s="3" t="str">
        <f t="shared" si="83"/>
        <v>N</v>
      </c>
      <c r="H208" s="3" t="str">
        <f t="shared" si="84"/>
        <v>Y</v>
      </c>
      <c r="I208" s="3" t="str">
        <f t="shared" si="85"/>
        <v>N</v>
      </c>
      <c r="J208" s="3" t="str">
        <f t="shared" si="86"/>
        <v>N</v>
      </c>
      <c r="K208" s="3" t="str">
        <f t="shared" si="87"/>
        <v>N</v>
      </c>
      <c r="L208" s="3" t="str">
        <f t="shared" si="88"/>
        <v>N</v>
      </c>
      <c r="M208" s="3" t="str">
        <f t="shared" si="89"/>
        <v>N</v>
      </c>
      <c r="N208" s="3" t="str">
        <f t="shared" si="90"/>
        <v>N</v>
      </c>
      <c r="O208" s="3" t="str">
        <f t="shared" si="91"/>
        <v>N</v>
      </c>
      <c r="P208" s="3" t="str">
        <f t="shared" si="92"/>
        <v>N</v>
      </c>
      <c r="Q208" s="3" t="str">
        <f t="shared" si="93"/>
        <v>N</v>
      </c>
      <c r="R208" s="3" t="str">
        <f t="shared" si="94"/>
        <v>N</v>
      </c>
      <c r="S208" s="3" t="str">
        <f t="shared" si="95"/>
        <v>N</v>
      </c>
      <c r="T208" s="3" t="str">
        <f t="shared" si="96"/>
        <v>N</v>
      </c>
      <c r="U208" s="3" t="str">
        <f t="shared" si="97"/>
        <v>N</v>
      </c>
      <c r="V208" s="3" t="str">
        <f t="shared" si="98"/>
        <v>N</v>
      </c>
      <c r="W208" s="3" t="str">
        <f t="shared" si="99"/>
        <v>N</v>
      </c>
      <c r="X208" s="3" t="str">
        <f t="shared" si="100"/>
        <v>N</v>
      </c>
      <c r="Y208" s="3" t="str">
        <f t="shared" si="101"/>
        <v>N</v>
      </c>
      <c r="Z208" s="3" t="str">
        <f t="shared" si="102"/>
        <v>N</v>
      </c>
      <c r="AA208" s="3" t="str">
        <f t="shared" si="103"/>
        <v>N</v>
      </c>
      <c r="AB208" s="3" t="str">
        <f t="shared" si="104"/>
        <v>N</v>
      </c>
      <c r="AC208" s="3" t="str">
        <f t="shared" si="105"/>
        <v>N</v>
      </c>
      <c r="AD208" s="3" t="str">
        <f t="shared" si="106"/>
        <v>N</v>
      </c>
      <c r="AE208" s="3" t="str">
        <f t="shared" si="107"/>
        <v>N</v>
      </c>
      <c r="AF208" s="38">
        <v>41794</v>
      </c>
    </row>
    <row r="209" spans="1:32" ht="63.75" x14ac:dyDescent="0.25">
      <c r="A209" s="44" t="s">
        <v>168</v>
      </c>
      <c r="B209" s="44" t="s">
        <v>2046</v>
      </c>
      <c r="C209" s="44" t="s">
        <v>160</v>
      </c>
      <c r="D209" s="3" t="str">
        <f t="shared" si="81"/>
        <v>Y</v>
      </c>
      <c r="E209" s="3"/>
      <c r="F209" s="3" t="str">
        <f t="shared" si="82"/>
        <v>N</v>
      </c>
      <c r="G209" s="3" t="str">
        <f t="shared" si="83"/>
        <v>N</v>
      </c>
      <c r="H209" s="3" t="str">
        <f t="shared" si="84"/>
        <v>N</v>
      </c>
      <c r="I209" s="3" t="str">
        <f t="shared" si="85"/>
        <v>N</v>
      </c>
      <c r="J209" s="3" t="str">
        <f t="shared" si="86"/>
        <v>N</v>
      </c>
      <c r="K209" s="3" t="str">
        <f t="shared" si="87"/>
        <v>N</v>
      </c>
      <c r="L209" s="3" t="str">
        <f t="shared" si="88"/>
        <v>N</v>
      </c>
      <c r="M209" s="3" t="str">
        <f t="shared" si="89"/>
        <v>N</v>
      </c>
      <c r="N209" s="3" t="str">
        <f t="shared" si="90"/>
        <v>N</v>
      </c>
      <c r="O209" s="3" t="str">
        <f t="shared" si="91"/>
        <v>N</v>
      </c>
      <c r="P209" s="3" t="str">
        <f t="shared" si="92"/>
        <v>N</v>
      </c>
      <c r="Q209" s="3" t="str">
        <f t="shared" si="93"/>
        <v>N</v>
      </c>
      <c r="R209" s="3" t="str">
        <f t="shared" si="94"/>
        <v>N</v>
      </c>
      <c r="S209" s="3" t="str">
        <f t="shared" si="95"/>
        <v>N</v>
      </c>
      <c r="T209" s="3" t="str">
        <f t="shared" si="96"/>
        <v>N</v>
      </c>
      <c r="U209" s="3" t="str">
        <f t="shared" si="97"/>
        <v>N</v>
      </c>
      <c r="V209" s="3" t="str">
        <f t="shared" si="98"/>
        <v>N</v>
      </c>
      <c r="W209" s="3" t="str">
        <f t="shared" si="99"/>
        <v>N</v>
      </c>
      <c r="X209" s="3" t="str">
        <f t="shared" si="100"/>
        <v>N</v>
      </c>
      <c r="Y209" s="3" t="str">
        <f t="shared" si="101"/>
        <v>N</v>
      </c>
      <c r="Z209" s="3" t="str">
        <f t="shared" si="102"/>
        <v>N</v>
      </c>
      <c r="AA209" s="3" t="str">
        <f t="shared" si="103"/>
        <v>N</v>
      </c>
      <c r="AB209" s="3" t="str">
        <f t="shared" si="104"/>
        <v>N</v>
      </c>
      <c r="AC209" s="3" t="str">
        <f t="shared" si="105"/>
        <v>N</v>
      </c>
      <c r="AD209" s="3" t="str">
        <f t="shared" si="106"/>
        <v>N</v>
      </c>
      <c r="AE209" s="3" t="str">
        <f t="shared" si="107"/>
        <v>N</v>
      </c>
      <c r="AF209" s="38">
        <v>41794</v>
      </c>
    </row>
  </sheetData>
  <autoFilter ref="A1:AF208">
    <sortState ref="A2:AF209">
      <sortCondition ref="A1:A208"/>
    </sortState>
  </autoFilter>
  <conditionalFormatting sqref="B160 B163:B167 A191:A192 A13 A12:B12 C151:C155 A151:B151 AF151:AF155 A157:C158 AF157:AF158 W139:AE149 Z122:AE138 N3:AF51 D179:V192 A179:B190 AF179:AF192 A14:B80 Z92:AF121 W92:Y138 D160:U177 V160:V178 C160:C195 W82:AF91 AF122:AF149 AF160:AF167 A3:M11 D150:AE159 A2:AF2 A81:AF81 C12:M51 A82:V149 C52:AF80 A202:C202 D202:AF209 W160:AE201 A198:V201 AF198:AF201">
    <cfRule type="expression" dxfId="494" priority="302">
      <formula>MOD( ROW(),2)=1</formula>
    </cfRule>
  </conditionalFormatting>
  <conditionalFormatting sqref="A2:B2 A5:B5 A3 B4">
    <cfRule type="expression" dxfId="493" priority="300">
      <formula>MOD( ROW(),2)=1</formula>
    </cfRule>
  </conditionalFormatting>
  <conditionalFormatting sqref="B3">
    <cfRule type="expression" dxfId="492" priority="299">
      <formula>MOD( ROW(),2)=1</formula>
    </cfRule>
  </conditionalFormatting>
  <conditionalFormatting sqref="C2:C5">
    <cfRule type="expression" dxfId="491" priority="297">
      <formula>MOD( ROW(),2)=1</formula>
    </cfRule>
  </conditionalFormatting>
  <conditionalFormatting sqref="B30">
    <cfRule type="expression" dxfId="490" priority="288">
      <formula>MOD( ROW(),2)=1</formula>
    </cfRule>
  </conditionalFormatting>
  <conditionalFormatting sqref="A4">
    <cfRule type="expression" dxfId="489" priority="293">
      <formula>MOD( ROW(),2)=1</formula>
    </cfRule>
  </conditionalFormatting>
  <conditionalFormatting sqref="A29:B29 A31:B31 A30:A31">
    <cfRule type="expression" dxfId="488" priority="290">
      <formula>MOD( ROW(),2)=1</formula>
    </cfRule>
  </conditionalFormatting>
  <conditionalFormatting sqref="A32">
    <cfRule type="expression" dxfId="487" priority="278">
      <formula>MOD( ROW(),2)=1</formula>
    </cfRule>
  </conditionalFormatting>
  <conditionalFormatting sqref="B32">
    <cfRule type="expression" dxfId="486" priority="273">
      <formula>MOD( ROW(),2)=1</formula>
    </cfRule>
  </conditionalFormatting>
  <conditionalFormatting sqref="A37">
    <cfRule type="expression" dxfId="485" priority="272">
      <formula>MOD( ROW(),2)=1</formula>
    </cfRule>
  </conditionalFormatting>
  <conditionalFormatting sqref="A34">
    <cfRule type="expression" dxfId="484" priority="271">
      <formula>MOD( ROW(),2)=1</formula>
    </cfRule>
  </conditionalFormatting>
  <conditionalFormatting sqref="B34">
    <cfRule type="expression" dxfId="483" priority="266">
      <formula>MOD( ROW(),2)=1</formula>
    </cfRule>
  </conditionalFormatting>
  <conditionalFormatting sqref="A47">
    <cfRule type="expression" dxfId="482" priority="264">
      <formula>MOD( ROW(),2)=1</formula>
    </cfRule>
  </conditionalFormatting>
  <conditionalFormatting sqref="A44">
    <cfRule type="expression" dxfId="481" priority="263">
      <formula>MOD( ROW(),2)=1</formula>
    </cfRule>
  </conditionalFormatting>
  <conditionalFormatting sqref="B44">
    <cfRule type="expression" dxfId="480" priority="261">
      <formula>MOD( ROW(),2)=1</formula>
    </cfRule>
  </conditionalFormatting>
  <conditionalFormatting sqref="B47">
    <cfRule type="expression" dxfId="479" priority="259">
      <formula>MOD( ROW(),2)=1</formula>
    </cfRule>
  </conditionalFormatting>
  <conditionalFormatting sqref="A50">
    <cfRule type="expression" dxfId="478" priority="258">
      <formula>MOD( ROW(),2)=1</formula>
    </cfRule>
  </conditionalFormatting>
  <conditionalFormatting sqref="A48">
    <cfRule type="expression" dxfId="477" priority="257">
      <formula>MOD( ROW(),2)=1</formula>
    </cfRule>
  </conditionalFormatting>
  <conditionalFormatting sqref="B48">
    <cfRule type="expression" dxfId="476" priority="252">
      <formula>MOD( ROW(),2)=1</formula>
    </cfRule>
  </conditionalFormatting>
  <conditionalFormatting sqref="A57">
    <cfRule type="expression" dxfId="475" priority="250">
      <formula>MOD( ROW(),2)=1</formula>
    </cfRule>
  </conditionalFormatting>
  <conditionalFormatting sqref="B57">
    <cfRule type="expression" dxfId="474" priority="248">
      <formula>MOD( ROW(),2)=1</formula>
    </cfRule>
  </conditionalFormatting>
  <conditionalFormatting sqref="A62">
    <cfRule type="expression" dxfId="473" priority="234">
      <formula>MOD( ROW(),2)=1</formula>
    </cfRule>
  </conditionalFormatting>
  <conditionalFormatting sqref="B62">
    <cfRule type="expression" dxfId="472" priority="229">
      <formula>MOD( ROW(),2)=1</formula>
    </cfRule>
  </conditionalFormatting>
  <conditionalFormatting sqref="A87">
    <cfRule type="expression" dxfId="471" priority="228">
      <formula>MOD( ROW(),2)=1</formula>
    </cfRule>
  </conditionalFormatting>
  <conditionalFormatting sqref="A89:B90">
    <cfRule type="expression" dxfId="470" priority="227">
      <formula>MOD( ROW(),2)=1</formula>
    </cfRule>
  </conditionalFormatting>
  <conditionalFormatting sqref="A84">
    <cfRule type="expression" dxfId="469" priority="226">
      <formula>MOD( ROW(),2)=1</formula>
    </cfRule>
  </conditionalFormatting>
  <conditionalFormatting sqref="B84">
    <cfRule type="expression" dxfId="468" priority="219">
      <formula>MOD( ROW(),2)=1</formula>
    </cfRule>
  </conditionalFormatting>
  <conditionalFormatting sqref="A99">
    <cfRule type="expression" dxfId="467" priority="217">
      <formula>MOD( ROW(),2)=1</formula>
    </cfRule>
  </conditionalFormatting>
  <conditionalFormatting sqref="A96">
    <cfRule type="expression" dxfId="466" priority="212">
      <formula>MOD( ROW(),2)=1</formula>
    </cfRule>
  </conditionalFormatting>
  <conditionalFormatting sqref="B96">
    <cfRule type="expression" dxfId="465" priority="207">
      <formula>MOD( ROW(),2)=1</formula>
    </cfRule>
  </conditionalFormatting>
  <conditionalFormatting sqref="A112">
    <cfRule type="expression" dxfId="464" priority="206">
      <formula>MOD( ROW(),2)=1</formula>
    </cfRule>
  </conditionalFormatting>
  <conditionalFormatting sqref="A109">
    <cfRule type="expression" dxfId="463" priority="205">
      <formula>MOD( ROW(),2)=1</formula>
    </cfRule>
  </conditionalFormatting>
  <conditionalFormatting sqref="A106">
    <cfRule type="expression" dxfId="462" priority="204">
      <formula>MOD( ROW(),2)=1</formula>
    </cfRule>
  </conditionalFormatting>
  <conditionalFormatting sqref="B106">
    <cfRule type="expression" dxfId="461" priority="202">
      <formula>MOD( ROW(),2)=1</formula>
    </cfRule>
  </conditionalFormatting>
  <conditionalFormatting sqref="B109">
    <cfRule type="expression" dxfId="460" priority="200">
      <formula>MOD( ROW(),2)=1</formula>
    </cfRule>
  </conditionalFormatting>
  <conditionalFormatting sqref="A127">
    <cfRule type="expression" dxfId="459" priority="199">
      <formula>MOD( ROW(),2)=1</formula>
    </cfRule>
  </conditionalFormatting>
  <conditionalFormatting sqref="A125">
    <cfRule type="expression" dxfId="458" priority="198">
      <formula>MOD( ROW(),2)=1</formula>
    </cfRule>
  </conditionalFormatting>
  <conditionalFormatting sqref="A123">
    <cfRule type="expression" dxfId="457" priority="197">
      <formula>MOD( ROW(),2)=1</formula>
    </cfRule>
  </conditionalFormatting>
  <conditionalFormatting sqref="B123">
    <cfRule type="expression" dxfId="456" priority="195">
      <formula>MOD( ROW(),2)=1</formula>
    </cfRule>
  </conditionalFormatting>
  <conditionalFormatting sqref="B125">
    <cfRule type="expression" dxfId="455" priority="193">
      <formula>MOD( ROW(),2)=1</formula>
    </cfRule>
  </conditionalFormatting>
  <conditionalFormatting sqref="A152:B155">
    <cfRule type="expression" dxfId="454" priority="161">
      <formula>MOD( ROW(),2)=1</formula>
    </cfRule>
  </conditionalFormatting>
  <conditionalFormatting sqref="A160">
    <cfRule type="expression" dxfId="453" priority="146">
      <formula>MOD( ROW(),2)=1</formula>
    </cfRule>
  </conditionalFormatting>
  <conditionalFormatting sqref="B161">
    <cfRule type="expression" dxfId="452" priority="145">
      <formula>MOD( ROW(),2)=1</formula>
    </cfRule>
  </conditionalFormatting>
  <conditionalFormatting sqref="A161">
    <cfRule type="expression" dxfId="451" priority="144">
      <formula>MOD( ROW(),2)=1</formula>
    </cfRule>
  </conditionalFormatting>
  <conditionalFormatting sqref="B162">
    <cfRule type="expression" dxfId="450" priority="141">
      <formula>MOD( ROW(),2)=1</formula>
    </cfRule>
  </conditionalFormatting>
  <conditionalFormatting sqref="A162">
    <cfRule type="expression" dxfId="449" priority="140">
      <formula>MOD( ROW(),2)=1</formula>
    </cfRule>
  </conditionalFormatting>
  <conditionalFormatting sqref="A163">
    <cfRule type="expression" dxfId="448" priority="138">
      <formula>MOD( ROW(),2)=1</formula>
    </cfRule>
  </conditionalFormatting>
  <conditionalFormatting sqref="A164">
    <cfRule type="expression" dxfId="447" priority="137">
      <formula>MOD( ROW(),2)=1</formula>
    </cfRule>
  </conditionalFormatting>
  <conditionalFormatting sqref="A165">
    <cfRule type="expression" dxfId="446" priority="136">
      <formula>MOD( ROW(),2)=1</formula>
    </cfRule>
  </conditionalFormatting>
  <conditionalFormatting sqref="A166">
    <cfRule type="expression" dxfId="445" priority="135">
      <formula>MOD( ROW(),2)=1</formula>
    </cfRule>
  </conditionalFormatting>
  <conditionalFormatting sqref="A167">
    <cfRule type="expression" dxfId="444" priority="134">
      <formula>MOD( ROW(),2)=1</formula>
    </cfRule>
  </conditionalFormatting>
  <conditionalFormatting sqref="B169">
    <cfRule type="expression" dxfId="443" priority="127">
      <formula>MOD( ROW(),2)=1</formula>
    </cfRule>
  </conditionalFormatting>
  <conditionalFormatting sqref="A168:A170">
    <cfRule type="expression" dxfId="442" priority="125">
      <formula>MOD( ROW(),2)=1</formula>
    </cfRule>
  </conditionalFormatting>
  <conditionalFormatting sqref="A175:A177">
    <cfRule type="expression" dxfId="441" priority="116">
      <formula>MOD( ROW(),2)=1</formula>
    </cfRule>
  </conditionalFormatting>
  <conditionalFormatting sqref="D178:U178">
    <cfRule type="expression" dxfId="440" priority="121">
      <formula>MOD( ROW(),2)=1</formula>
    </cfRule>
  </conditionalFormatting>
  <conditionalFormatting sqref="B171:B174 AF171:AF178">
    <cfRule type="expression" dxfId="439" priority="120">
      <formula>MOD( ROW(),2)=1</formula>
    </cfRule>
  </conditionalFormatting>
  <conditionalFormatting sqref="A171:A174">
    <cfRule type="expression" dxfId="438" priority="118">
      <formula>MOD( ROW(),2)=1</formula>
    </cfRule>
  </conditionalFormatting>
  <conditionalFormatting sqref="B175:B177">
    <cfRule type="expression" dxfId="437" priority="115">
      <formula>MOD( ROW(),2)=1</formula>
    </cfRule>
  </conditionalFormatting>
  <conditionalFormatting sqref="A178:B178">
    <cfRule type="expression" dxfId="436" priority="114">
      <formula>MOD( ROW(),2)=1</formula>
    </cfRule>
  </conditionalFormatting>
  <conditionalFormatting sqref="B168">
    <cfRule type="expression" dxfId="435" priority="111">
      <formula>MOD( ROW(),2)=1</formula>
    </cfRule>
  </conditionalFormatting>
  <conditionalFormatting sqref="B170">
    <cfRule type="expression" dxfId="434" priority="110">
      <formula>MOD( ROW(),2)=1</formula>
    </cfRule>
  </conditionalFormatting>
  <conditionalFormatting sqref="AF168:AF170">
    <cfRule type="expression" dxfId="433" priority="109">
      <formula>MOD( ROW(),2)=1</formula>
    </cfRule>
  </conditionalFormatting>
  <conditionalFormatting sqref="B191:B192">
    <cfRule type="expression" dxfId="432" priority="97">
      <formula>MOD( ROW(),2)=1</formula>
    </cfRule>
  </conditionalFormatting>
  <conditionalFormatting sqref="D193:U197">
    <cfRule type="expression" dxfId="431" priority="66">
      <formula>MOD( ROW(),2)=1</formula>
    </cfRule>
  </conditionalFormatting>
  <conditionalFormatting sqref="AF193:AF195">
    <cfRule type="expression" dxfId="430" priority="65">
      <formula>MOD( ROW(),2)=1</formula>
    </cfRule>
  </conditionalFormatting>
  <conditionalFormatting sqref="C196:C197">
    <cfRule type="expression" dxfId="429" priority="47">
      <formula>MOD( ROW(),2)=1</formula>
    </cfRule>
  </conditionalFormatting>
  <conditionalFormatting sqref="B13">
    <cfRule type="expression" dxfId="428" priority="70">
      <formula>MOD( ROW(),2)=1</formula>
    </cfRule>
  </conditionalFormatting>
  <conditionalFormatting sqref="A193:A195 V193:V197">
    <cfRule type="expression" dxfId="427" priority="67">
      <formula>MOD( ROW(),2)=1</formula>
    </cfRule>
  </conditionalFormatting>
  <conditionalFormatting sqref="B193:B195">
    <cfRule type="expression" dxfId="426" priority="62">
      <formula>MOD( ROW(),2)=1</formula>
    </cfRule>
  </conditionalFormatting>
  <conditionalFormatting sqref="A196:A197">
    <cfRule type="expression" dxfId="425" priority="45">
      <formula>MOD( ROW(),2)=1</formula>
    </cfRule>
  </conditionalFormatting>
  <conditionalFormatting sqref="A203:A209">
    <cfRule type="expression" dxfId="424" priority="8">
      <formula>MOD( ROW(),2)=1</formula>
    </cfRule>
  </conditionalFormatting>
  <conditionalFormatting sqref="B196:B197">
    <cfRule type="expression" dxfId="423" priority="42">
      <formula>MOD( ROW(),2)=1</formula>
    </cfRule>
  </conditionalFormatting>
  <conditionalFormatting sqref="AF196:AF197">
    <cfRule type="expression" dxfId="422" priority="43">
      <formula>MOD( ROW(),2)=1</formula>
    </cfRule>
  </conditionalFormatting>
  <conditionalFormatting sqref="C156 AF156">
    <cfRule type="expression" dxfId="421" priority="28">
      <formula>MOD( ROW(),2)=1</formula>
    </cfRule>
  </conditionalFormatting>
  <conditionalFormatting sqref="A156:B156">
    <cfRule type="expression" dxfId="420" priority="26">
      <formula>MOD( ROW(),2)=1</formula>
    </cfRule>
  </conditionalFormatting>
  <conditionalFormatting sqref="A150:C150 AF150">
    <cfRule type="expression" dxfId="419" priority="34">
      <formula>MOD( ROW(),2)=1</formula>
    </cfRule>
  </conditionalFormatting>
  <conditionalFormatting sqref="C159 AF159">
    <cfRule type="expression" dxfId="418" priority="20">
      <formula>MOD( ROW(),2)=1</formula>
    </cfRule>
  </conditionalFormatting>
  <conditionalFormatting sqref="A159:B159">
    <cfRule type="expression" dxfId="417" priority="18">
      <formula>MOD( ROW(),2)=1</formula>
    </cfRule>
  </conditionalFormatting>
  <conditionalFormatting sqref="C203:C209">
    <cfRule type="expression" dxfId="416" priority="10">
      <formula>MOD( ROW(),2)=1</formula>
    </cfRule>
  </conditionalFormatting>
  <conditionalFormatting sqref="B203:B209">
    <cfRule type="expression" dxfId="415" priority="6">
      <formula>MOD( ROW(),2)=1</formula>
    </cfRule>
  </conditionalFormatting>
  <pageMargins left="0.45" right="0.45" top="0.75" bottom="0.5" header="0.25" footer="0.3"/>
  <pageSetup scale="80" orientation="landscape" r:id="rId1"/>
  <headerFooter>
    <oddHeader>&amp;C&amp;F
&amp;A</oddHeader>
    <oddFooter>&amp;L© 2014 FINRA. All rights reserved. &amp;C10/1/2014&amp;RPage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4" tint="0.59999389629810485"/>
  </sheetPr>
  <dimension ref="A1:H16"/>
  <sheetViews>
    <sheetView workbookViewId="0">
      <pane ySplit="1" topLeftCell="A2" activePane="bottomLeft" state="frozen"/>
      <selection pane="bottomLeft"/>
    </sheetView>
  </sheetViews>
  <sheetFormatPr defaultRowHeight="15" x14ac:dyDescent="0.25"/>
  <cols>
    <col min="1" max="1" width="8.5703125" bestFit="1" customWidth="1"/>
    <col min="2" max="2" width="18.140625" customWidth="1"/>
    <col min="3" max="3" width="42.28515625" customWidth="1"/>
    <col min="4" max="4" width="7.140625" bestFit="1" customWidth="1"/>
    <col min="5" max="5" width="11.28515625" customWidth="1"/>
    <col min="6" max="6" width="33.42578125" customWidth="1"/>
    <col min="7" max="7" width="11.140625" customWidth="1"/>
    <col min="8" max="8" width="19.42578125" customWidth="1"/>
  </cols>
  <sheetData>
    <row r="1" spans="1:8" ht="90" thickBot="1" x14ac:dyDescent="0.3">
      <c r="A1" s="5" t="s">
        <v>99</v>
      </c>
      <c r="B1" s="5" t="s">
        <v>100</v>
      </c>
      <c r="C1" s="5" t="s">
        <v>1464</v>
      </c>
      <c r="D1" s="5" t="s">
        <v>90</v>
      </c>
      <c r="E1" s="5" t="s">
        <v>1465</v>
      </c>
      <c r="F1" s="5" t="s">
        <v>103</v>
      </c>
      <c r="G1" s="5" t="s">
        <v>104</v>
      </c>
      <c r="H1" s="5" t="s">
        <v>1498</v>
      </c>
    </row>
    <row r="2" spans="1:8" ht="64.5" thickTop="1" x14ac:dyDescent="0.25">
      <c r="A2" s="26">
        <v>1</v>
      </c>
      <c r="B2" s="6" t="s">
        <v>1463</v>
      </c>
      <c r="C2" s="39" t="str">
        <f t="shared" ref="C2:C16" si="0">VLOOKUP(B2, DataDictionary_Element,2, FALSE)</f>
        <v xml:space="preserve">Action to be taken by FINRA on the specified record.
</v>
      </c>
      <c r="D2" s="3"/>
      <c r="E2" s="39" t="str">
        <f t="shared" ref="E2:E16" si="1">VLOOKUP(B2, DataDictionary_Element,3, FALSE)</f>
        <v>ALPHA(1)</v>
      </c>
      <c r="F2" s="6" t="s">
        <v>139</v>
      </c>
      <c r="G2" s="3" t="s">
        <v>107</v>
      </c>
      <c r="H2" s="6"/>
    </row>
    <row r="3" spans="1:8" ht="38.25" x14ac:dyDescent="0.25">
      <c r="A3" s="26">
        <v>2</v>
      </c>
      <c r="B3" s="6" t="s">
        <v>108</v>
      </c>
      <c r="C3" s="39" t="str">
        <f t="shared" si="0"/>
        <v xml:space="preserve">CARDS Record Type.
</v>
      </c>
      <c r="D3" s="3"/>
      <c r="E3" s="39" t="str">
        <f t="shared" si="1"/>
        <v>ALPHA(10)</v>
      </c>
      <c r="F3" s="8" t="s">
        <v>1884</v>
      </c>
      <c r="G3" s="3" t="s">
        <v>107</v>
      </c>
      <c r="H3" s="6"/>
    </row>
    <row r="4" spans="1:8" ht="102" x14ac:dyDescent="0.25">
      <c r="A4" s="26">
        <v>3</v>
      </c>
      <c r="B4" s="6" t="s">
        <v>133</v>
      </c>
      <c r="C4" s="39" t="str">
        <f>VLOOKUP(B4, DataDictionary_Element,2, FALSE)</f>
        <v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v>
      </c>
      <c r="D4" s="3"/>
      <c r="E4" s="39" t="str">
        <f t="shared" si="1"/>
        <v>INTEGER</v>
      </c>
      <c r="F4" s="6" t="s">
        <v>1615</v>
      </c>
      <c r="G4" s="3" t="s">
        <v>120</v>
      </c>
      <c r="H4" s="6"/>
    </row>
    <row r="5" spans="1:8" ht="25.5" x14ac:dyDescent="0.25">
      <c r="A5" s="26">
        <v>4</v>
      </c>
      <c r="B5" s="6" t="s">
        <v>150</v>
      </c>
      <c r="C5" s="39" t="str">
        <f t="shared" si="0"/>
        <v xml:space="preserve">Effective date of data.
</v>
      </c>
      <c r="D5" s="3" t="s">
        <v>146</v>
      </c>
      <c r="E5" s="39" t="str">
        <f t="shared" si="1"/>
        <v>DATE</v>
      </c>
      <c r="F5" s="6" t="s">
        <v>151</v>
      </c>
      <c r="G5" s="3" t="s">
        <v>107</v>
      </c>
      <c r="H5" s="6"/>
    </row>
    <row r="6" spans="1:8" ht="51" x14ac:dyDescent="0.25">
      <c r="A6" s="26">
        <v>5</v>
      </c>
      <c r="B6" s="6" t="s">
        <v>145</v>
      </c>
      <c r="C6" s="39" t="str">
        <f>VLOOKUP(B6, DataDictionary_Element,2, FALSE)</f>
        <v xml:space="preserve">CRD Number of the clearing member. Clearing Firm may be the same as the Submitting Organization and/or the Client Firm.
</v>
      </c>
      <c r="D6" s="3" t="s">
        <v>146</v>
      </c>
      <c r="E6" s="39" t="str">
        <f t="shared" si="1"/>
        <v>INTEGER</v>
      </c>
      <c r="F6" s="6"/>
      <c r="G6" s="3" t="s">
        <v>107</v>
      </c>
      <c r="H6" s="6"/>
    </row>
    <row r="7" spans="1:8" ht="51" x14ac:dyDescent="0.25">
      <c r="A7" s="26">
        <v>6</v>
      </c>
      <c r="B7" s="6" t="s">
        <v>147</v>
      </c>
      <c r="C7" s="39" t="str">
        <f t="shared" si="0"/>
        <v xml:space="preserve">CRD Number of introducing member or, if there are no introducing members, the CLEARING FIRM CRD NUMBER.
</v>
      </c>
      <c r="D7" s="3" t="s">
        <v>146</v>
      </c>
      <c r="E7" s="39" t="str">
        <f t="shared" si="1"/>
        <v>INTEGER</v>
      </c>
      <c r="F7" s="6"/>
      <c r="G7" s="3" t="s">
        <v>107</v>
      </c>
      <c r="H7" s="6"/>
    </row>
    <row r="8" spans="1:8" ht="51" x14ac:dyDescent="0.25">
      <c r="A8" s="26">
        <v>7</v>
      </c>
      <c r="B8" s="6" t="s">
        <v>148</v>
      </c>
      <c r="C8" s="39" t="str">
        <f t="shared" si="0"/>
        <v xml:space="preserve">Internal identifier of the introducing member or, if there are no introducing members, internal identifier or CRD Number of the Clearing Firm.
</v>
      </c>
      <c r="D8" s="3" t="s">
        <v>146</v>
      </c>
      <c r="E8" s="39" t="str">
        <f t="shared" si="1"/>
        <v>ALPHA(5)</v>
      </c>
      <c r="F8" s="6"/>
      <c r="G8" s="3" t="s">
        <v>107</v>
      </c>
      <c r="H8" s="6"/>
    </row>
    <row r="9" spans="1:8" s="1" customFormat="1" ht="89.25" x14ac:dyDescent="0.25">
      <c r="A9" s="26">
        <v>8</v>
      </c>
      <c r="B9" s="6" t="s">
        <v>1547</v>
      </c>
      <c r="C9" s="39" t="str">
        <f t="shared" si="0"/>
        <v xml:space="preserve">The unique number that defines the priority order in which the allocation pair off step is executed by the member.
</v>
      </c>
      <c r="D9" s="3" t="s">
        <v>146</v>
      </c>
      <c r="E9" s="39" t="str">
        <f t="shared" si="1"/>
        <v>INTEGER</v>
      </c>
      <c r="F9" s="6" t="s">
        <v>1885</v>
      </c>
      <c r="G9" s="3" t="s">
        <v>107</v>
      </c>
      <c r="H9" s="57"/>
    </row>
    <row r="10" spans="1:8" s="1" customFormat="1" ht="51" x14ac:dyDescent="0.25">
      <c r="A10" s="26">
        <v>10</v>
      </c>
      <c r="B10" s="6" t="s">
        <v>1549</v>
      </c>
      <c r="C10" s="39" t="str">
        <f>VLOOKUP(B10, DataDictionary_Element,2, FALSE)</f>
        <v xml:space="preserve">The allocation code used by the member to identify a grouping of long stock record positions for a given sequence in the allocation pair off process.
</v>
      </c>
      <c r="D10" s="3" t="s">
        <v>146</v>
      </c>
      <c r="E10" s="39" t="str">
        <f t="shared" si="1"/>
        <v>ALPHA(50)</v>
      </c>
      <c r="F10" s="6"/>
      <c r="G10" s="3" t="s">
        <v>107</v>
      </c>
      <c r="H10" s="57"/>
    </row>
    <row r="11" spans="1:8" s="1" customFormat="1" ht="51" x14ac:dyDescent="0.25">
      <c r="A11" s="26">
        <v>11</v>
      </c>
      <c r="B11" s="6" t="s">
        <v>1550</v>
      </c>
      <c r="C11" s="39" t="str">
        <f>VLOOKUP(B11, DataDictionary_Element,2, FALSE)</f>
        <v xml:space="preserve">The allocation code used by the member to identify a grouping of short stock record positions for a given sequence in the allocation pair off process.
</v>
      </c>
      <c r="D11" s="3" t="s">
        <v>146</v>
      </c>
      <c r="E11" s="39" t="str">
        <f t="shared" si="1"/>
        <v>ALPHA(50)</v>
      </c>
      <c r="F11" s="6"/>
      <c r="G11" s="3" t="s">
        <v>107</v>
      </c>
      <c r="H11" s="57"/>
    </row>
    <row r="12" spans="1:8" s="1" customFormat="1" ht="63.75" x14ac:dyDescent="0.25">
      <c r="A12" s="26">
        <v>9</v>
      </c>
      <c r="B12" s="6" t="s">
        <v>1580</v>
      </c>
      <c r="C12" s="39" t="str">
        <f>VLOOKUP(B12, DataDictionary_Element,2, FALSE)</f>
        <v xml:space="preserve">The total quantity, across all securities and accounts, allocated during the pairoff step represented by this sequence. 
</v>
      </c>
      <c r="D12" s="3"/>
      <c r="E12" s="39" t="str">
        <f t="shared" si="1"/>
        <v>DECIMAL</v>
      </c>
      <c r="F12" s="6" t="s">
        <v>1970</v>
      </c>
      <c r="G12" s="3" t="s">
        <v>107</v>
      </c>
      <c r="H12" s="57"/>
    </row>
    <row r="13" spans="1:8" s="1" customFormat="1" ht="63.75" x14ac:dyDescent="0.25">
      <c r="A13" s="26">
        <v>10</v>
      </c>
      <c r="B13" s="6" t="s">
        <v>1581</v>
      </c>
      <c r="C13" s="39" t="str">
        <f t="shared" si="0"/>
        <v xml:space="preserve">The total long market and/or contract value across all securities, expressed in USD equivalent, allocated during the pair-off step (i.e., sequence).
</v>
      </c>
      <c r="D13" s="3"/>
      <c r="E13" s="39" t="str">
        <f t="shared" si="1"/>
        <v>DECIMAL</v>
      </c>
      <c r="F13" s="6" t="s">
        <v>1970</v>
      </c>
      <c r="G13" s="3" t="s">
        <v>107</v>
      </c>
      <c r="H13" s="57"/>
    </row>
    <row r="14" spans="1:8" s="1" customFormat="1" ht="140.25" x14ac:dyDescent="0.25">
      <c r="A14" s="26">
        <v>11</v>
      </c>
      <c r="B14" s="6" t="s">
        <v>1555</v>
      </c>
      <c r="C14" s="39" t="str">
        <f t="shared" si="0"/>
        <v xml:space="preserve">Indicates if the LONG ALLOCATED MARKET VALUE AMOUNT contains market or contract values. 
</v>
      </c>
      <c r="D14" s="3"/>
      <c r="E14" s="39" t="str">
        <f t="shared" si="1"/>
        <v>ALPHA(1)</v>
      </c>
      <c r="F14" s="6" t="s">
        <v>1971</v>
      </c>
      <c r="G14" s="3" t="s">
        <v>107</v>
      </c>
      <c r="H14" s="57"/>
    </row>
    <row r="15" spans="1:8" s="1" customFormat="1" ht="63.75" x14ac:dyDescent="0.25">
      <c r="A15" s="26">
        <v>12</v>
      </c>
      <c r="B15" s="6" t="s">
        <v>1582</v>
      </c>
      <c r="C15" s="39" t="str">
        <f t="shared" si="0"/>
        <v xml:space="preserve">The total short market and/or contract value across all securities, expressed in USD equivalent, allocated during the pair off step (i.e., sequence).
</v>
      </c>
      <c r="D15" s="3"/>
      <c r="E15" s="39" t="str">
        <f t="shared" si="1"/>
        <v>DECIMAL</v>
      </c>
      <c r="F15" s="6" t="s">
        <v>1970</v>
      </c>
      <c r="G15" s="3" t="s">
        <v>107</v>
      </c>
      <c r="H15" s="57"/>
    </row>
    <row r="16" spans="1:8" s="1" customFormat="1" ht="114.75" x14ac:dyDescent="0.25">
      <c r="A16" s="26">
        <v>13</v>
      </c>
      <c r="B16" s="6" t="s">
        <v>1553</v>
      </c>
      <c r="C16" s="39" t="str">
        <f t="shared" si="0"/>
        <v xml:space="preserve">Indicates if the SHORT ALLOCATED MARKET VALUE AMOUNT contains market or contract values. 
</v>
      </c>
      <c r="D16" s="3"/>
      <c r="E16" s="39" t="str">
        <f t="shared" si="1"/>
        <v>ALPHA(1)</v>
      </c>
      <c r="F16" s="6" t="s">
        <v>1883</v>
      </c>
      <c r="G16" s="3" t="s">
        <v>107</v>
      </c>
      <c r="H16" s="57"/>
    </row>
  </sheetData>
  <autoFilter ref="A1:H16"/>
  <conditionalFormatting sqref="A2:F2 A5 A8 A13 A16">
    <cfRule type="expression" dxfId="201" priority="19">
      <formula>MOD( ROW(),2)=1</formula>
    </cfRule>
  </conditionalFormatting>
  <conditionalFormatting sqref="D5 D7:D8 A3:F4 E5:F8 B5:C8 A6:A7 A9 A14:A15 A12">
    <cfRule type="expression" dxfId="200" priority="18">
      <formula>MOD( ROW(),2)=1</formula>
    </cfRule>
  </conditionalFormatting>
  <conditionalFormatting sqref="D6">
    <cfRule type="expression" dxfId="199" priority="17">
      <formula>MOD( ROW(),2)=1</formula>
    </cfRule>
  </conditionalFormatting>
  <conditionalFormatting sqref="H2">
    <cfRule type="expression" dxfId="198" priority="16">
      <formula>MOD( ROW(),2)=1</formula>
    </cfRule>
  </conditionalFormatting>
  <conditionalFormatting sqref="H3:H6 H8">
    <cfRule type="expression" dxfId="197" priority="15">
      <formula>MOD( ROW(),2)=1</formula>
    </cfRule>
  </conditionalFormatting>
  <conditionalFormatting sqref="H7">
    <cfRule type="expression" dxfId="196" priority="14">
      <formula>MOD( ROW(),2)=1</formula>
    </cfRule>
  </conditionalFormatting>
  <conditionalFormatting sqref="G2:G8">
    <cfRule type="expression" dxfId="195" priority="13">
      <formula>MOD( ROW(),2)=1</formula>
    </cfRule>
  </conditionalFormatting>
  <conditionalFormatting sqref="B9:G9 C12:C16">
    <cfRule type="expression" dxfId="194" priority="12">
      <formula>MOD( ROW(),2)=1</formula>
    </cfRule>
  </conditionalFormatting>
  <conditionalFormatting sqref="H9">
    <cfRule type="expression" dxfId="193" priority="11">
      <formula>MOD( ROW(),2)=1</formula>
    </cfRule>
  </conditionalFormatting>
  <conditionalFormatting sqref="B12:B16 D14:H14 D12:E13 G12:H13 D16:H16 D15:E15 G15:H15">
    <cfRule type="expression" dxfId="192" priority="9">
      <formula>MOD( ROW(),2)=1</formula>
    </cfRule>
  </conditionalFormatting>
  <conditionalFormatting sqref="F10:G11">
    <cfRule type="expression" dxfId="191" priority="8">
      <formula>MOD( ROW(),2)=1</formula>
    </cfRule>
  </conditionalFormatting>
  <conditionalFormatting sqref="A10:A11">
    <cfRule type="expression" dxfId="190" priority="7">
      <formula>MOD( ROW(),2)=1</formula>
    </cfRule>
  </conditionalFormatting>
  <conditionalFormatting sqref="H10:H11">
    <cfRule type="expression" dxfId="189" priority="6">
      <formula>MOD( ROW(),2)=1</formula>
    </cfRule>
  </conditionalFormatting>
  <conditionalFormatting sqref="E10:E11 C10:C11">
    <cfRule type="expression" dxfId="188" priority="5">
      <formula>MOD( ROW(),2)=1</formula>
    </cfRule>
  </conditionalFormatting>
  <conditionalFormatting sqref="B10:B11 D10:D11">
    <cfRule type="expression" dxfId="187" priority="4">
      <formula>MOD( ROW(),2)=1</formula>
    </cfRule>
  </conditionalFormatting>
  <conditionalFormatting sqref="F12">
    <cfRule type="expression" dxfId="186" priority="3">
      <formula>MOD( ROW(),2)=1</formula>
    </cfRule>
  </conditionalFormatting>
  <conditionalFormatting sqref="F13">
    <cfRule type="expression" dxfId="185" priority="2">
      <formula>MOD( ROW(),2)=1</formula>
    </cfRule>
  </conditionalFormatting>
  <conditionalFormatting sqref="F15">
    <cfRule type="expression" dxfId="184" priority="1">
      <formula>MOD( ROW(),2)=1</formula>
    </cfRule>
  </conditionalFormatting>
  <pageMargins left="0.45" right="0.45" top="0.75" bottom="0.5" header="0.25" footer="0.3"/>
  <pageSetup scale="80" fitToWidth="0" fitToHeight="0" orientation="landscape" r:id="rId1"/>
  <headerFooter>
    <oddHeader>&amp;C&amp;F
&amp;A</oddHeader>
    <oddFooter>&amp;L© 2014 FINRA. All rights reserved. &amp;C10/1/2014&amp;RPage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4" tint="0.59999389629810485"/>
  </sheetPr>
  <dimension ref="A1:H19"/>
  <sheetViews>
    <sheetView workbookViewId="0">
      <pane ySplit="1" topLeftCell="A2" activePane="bottomLeft" state="frozen"/>
      <selection pane="bottomLeft"/>
    </sheetView>
  </sheetViews>
  <sheetFormatPr defaultRowHeight="15" x14ac:dyDescent="0.25"/>
  <cols>
    <col min="1" max="1" width="10.85546875" style="1" customWidth="1"/>
    <col min="2" max="2" width="16.7109375" style="1" customWidth="1"/>
    <col min="3" max="3" width="42.42578125" style="1" customWidth="1"/>
    <col min="4" max="4" width="7" style="1" customWidth="1"/>
    <col min="5" max="5" width="15.7109375" style="1" customWidth="1"/>
    <col min="6" max="6" width="39.5703125" style="1" customWidth="1"/>
    <col min="7" max="7" width="13.85546875" style="72" customWidth="1"/>
    <col min="8" max="8" width="12.5703125" style="72" customWidth="1"/>
    <col min="9" max="16384" width="9.140625" style="1"/>
  </cols>
  <sheetData>
    <row r="1" spans="1:8" ht="64.5" thickBot="1" x14ac:dyDescent="0.3">
      <c r="A1" s="17" t="s">
        <v>99</v>
      </c>
      <c r="B1" s="5" t="s">
        <v>100</v>
      </c>
      <c r="C1" s="5" t="s">
        <v>1464</v>
      </c>
      <c r="D1" s="5" t="s">
        <v>90</v>
      </c>
      <c r="E1" s="5" t="s">
        <v>1465</v>
      </c>
      <c r="F1" s="65" t="s">
        <v>103</v>
      </c>
      <c r="G1" s="52" t="s">
        <v>104</v>
      </c>
      <c r="H1" s="52" t="s">
        <v>1498</v>
      </c>
    </row>
    <row r="2" spans="1:8" ht="64.5" thickTop="1" x14ac:dyDescent="0.25">
      <c r="A2" s="26">
        <v>1</v>
      </c>
      <c r="B2" s="6" t="s">
        <v>1463</v>
      </c>
      <c r="C2" s="39" t="str">
        <f t="shared" ref="C2:C19" si="0">VLOOKUP(B2, DataDictionary_Element,2, FALSE)</f>
        <v xml:space="preserve">Action to be taken by FINRA on the specified record.
</v>
      </c>
      <c r="D2" s="3"/>
      <c r="E2" s="39" t="str">
        <f t="shared" ref="E2:E19" si="1">VLOOKUP(B2, DataDictionary_Element,3, FALSE)</f>
        <v>ALPHA(1)</v>
      </c>
      <c r="F2" s="67" t="s">
        <v>139</v>
      </c>
      <c r="G2" s="10" t="s">
        <v>107</v>
      </c>
      <c r="H2" s="9"/>
    </row>
    <row r="3" spans="1:8" ht="25.5" x14ac:dyDescent="0.25">
      <c r="A3" s="26">
        <v>2</v>
      </c>
      <c r="B3" s="6" t="s">
        <v>108</v>
      </c>
      <c r="C3" s="39" t="str">
        <f t="shared" si="0"/>
        <v xml:space="preserve">CARDS Record Type.
</v>
      </c>
      <c r="D3" s="3"/>
      <c r="E3" s="39" t="str">
        <f t="shared" si="1"/>
        <v>ALPHA(10)</v>
      </c>
      <c r="F3" s="68" t="s">
        <v>1637</v>
      </c>
      <c r="G3" s="10" t="s">
        <v>107</v>
      </c>
      <c r="H3" s="9"/>
    </row>
    <row r="4" spans="1:8" ht="99" customHeight="1" x14ac:dyDescent="0.25">
      <c r="A4" s="26">
        <v>3</v>
      </c>
      <c r="B4" s="6" t="s">
        <v>133</v>
      </c>
      <c r="C4" s="39" t="str">
        <f t="shared" si="0"/>
        <v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v>
      </c>
      <c r="D4" s="3"/>
      <c r="E4" s="39" t="str">
        <f t="shared" si="1"/>
        <v>INTEGER</v>
      </c>
      <c r="F4" s="67" t="s">
        <v>1615</v>
      </c>
      <c r="G4" s="10" t="s">
        <v>120</v>
      </c>
      <c r="H4" s="9"/>
    </row>
    <row r="5" spans="1:8" ht="25.5" x14ac:dyDescent="0.25">
      <c r="A5" s="26">
        <v>4</v>
      </c>
      <c r="B5" s="6" t="s">
        <v>150</v>
      </c>
      <c r="C5" s="39" t="str">
        <f t="shared" si="0"/>
        <v xml:space="preserve">Effective date of data.
</v>
      </c>
      <c r="D5" s="3" t="s">
        <v>146</v>
      </c>
      <c r="E5" s="39" t="str">
        <f t="shared" si="1"/>
        <v>DATE</v>
      </c>
      <c r="F5" s="67" t="s">
        <v>1886</v>
      </c>
      <c r="G5" s="10" t="s">
        <v>107</v>
      </c>
      <c r="H5" s="9"/>
    </row>
    <row r="6" spans="1:8" ht="51" x14ac:dyDescent="0.25">
      <c r="A6" s="26">
        <v>5</v>
      </c>
      <c r="B6" s="6" t="s">
        <v>145</v>
      </c>
      <c r="C6" s="39" t="str">
        <f>VLOOKUP(B6, DataDictionary_Element,2, FALSE)</f>
        <v xml:space="preserve">CRD Number of the clearing member. Clearing Firm may be the same as the Submitting Organization and/or the Client Firm.
</v>
      </c>
      <c r="D6" s="3" t="s">
        <v>146</v>
      </c>
      <c r="E6" s="39" t="str">
        <f t="shared" si="1"/>
        <v>INTEGER</v>
      </c>
      <c r="F6" s="67"/>
      <c r="G6" s="10" t="s">
        <v>107</v>
      </c>
      <c r="H6" s="9"/>
    </row>
    <row r="7" spans="1:8" ht="46.5" customHeight="1" x14ac:dyDescent="0.25">
      <c r="A7" s="26">
        <v>6</v>
      </c>
      <c r="B7" s="6" t="s">
        <v>147</v>
      </c>
      <c r="C7" s="39" t="str">
        <f t="shared" si="0"/>
        <v xml:space="preserve">CRD Number of introducing member or, if there are no introducing members, the CLEARING FIRM CRD NUMBER.
</v>
      </c>
      <c r="D7" s="3" t="s">
        <v>146</v>
      </c>
      <c r="E7" s="39" t="str">
        <f t="shared" si="1"/>
        <v>INTEGER</v>
      </c>
      <c r="F7" s="67"/>
      <c r="G7" s="10" t="s">
        <v>107</v>
      </c>
      <c r="H7" s="9"/>
    </row>
    <row r="8" spans="1:8" ht="51" x14ac:dyDescent="0.25">
      <c r="A8" s="26">
        <v>7</v>
      </c>
      <c r="B8" s="6" t="s">
        <v>148</v>
      </c>
      <c r="C8" s="39" t="str">
        <f>VLOOKUP(B8, DataDictionary_Element,2, FALSE)</f>
        <v xml:space="preserve">Internal identifier of the introducing member or, if there are no introducing members, internal identifier or CRD Number of the Clearing Firm.
</v>
      </c>
      <c r="D8" s="3" t="s">
        <v>146</v>
      </c>
      <c r="E8" s="39" t="str">
        <f t="shared" si="1"/>
        <v>ALPHA(5)</v>
      </c>
      <c r="F8" s="67"/>
      <c r="G8" s="10" t="s">
        <v>107</v>
      </c>
      <c r="H8" s="9"/>
    </row>
    <row r="9" spans="1:8" ht="102" x14ac:dyDescent="0.25">
      <c r="A9" s="26">
        <v>8</v>
      </c>
      <c r="B9" s="6" t="s">
        <v>205</v>
      </c>
      <c r="C9" s="39" t="str">
        <f t="shared" si="0"/>
        <v xml:space="preserve">The value assigned by a member which uniquely identifies an account within that firm. If the account number is only unique with the concatenation of a branch identifier, then the account number must be concatenated. The account number must not include the type code (i.e., code representing, Margin, Cash, etc.).
</v>
      </c>
      <c r="D9" s="10" t="s">
        <v>146</v>
      </c>
      <c r="E9" s="39" t="str">
        <f t="shared" si="1"/>
        <v>ALPHA(100)</v>
      </c>
      <c r="F9" s="61" t="s">
        <v>1887</v>
      </c>
      <c r="G9" s="10" t="s">
        <v>107</v>
      </c>
      <c r="H9" s="9"/>
    </row>
    <row r="10" spans="1:8" ht="89.25" x14ac:dyDescent="0.25">
      <c r="A10" s="26">
        <v>9</v>
      </c>
      <c r="B10" s="6" t="s">
        <v>1471</v>
      </c>
      <c r="C10" s="39" t="str">
        <f t="shared" si="0"/>
        <v xml:space="preserve">The dollar amount in cash (includes money market sweeps and bank deposits if any) held in an account or owed by a customer. If owed by the customer, this shall be the margin account debit balance (i.e., the amount borrowed from the member on margin).
</v>
      </c>
      <c r="D10" s="3"/>
      <c r="E10" s="39" t="str">
        <f t="shared" si="1"/>
        <v>SIGNED DECIMAL</v>
      </c>
      <c r="F10" s="67" t="s">
        <v>1888</v>
      </c>
      <c r="G10" s="10" t="s">
        <v>107</v>
      </c>
      <c r="H10" s="9"/>
    </row>
    <row r="11" spans="1:8" ht="76.5" x14ac:dyDescent="0.25">
      <c r="A11" s="26">
        <v>10</v>
      </c>
      <c r="B11" s="6" t="s">
        <v>235</v>
      </c>
      <c r="C11" s="39" t="str">
        <f t="shared" si="0"/>
        <v xml:space="preserve">The netted dollar value of all priced securities in the underlying position account types, equal to the long market value minus the short market value, based on trade date exclusive of cash and cash equivalents.
</v>
      </c>
      <c r="D11" s="3"/>
      <c r="E11" s="39" t="str">
        <f t="shared" si="1"/>
        <v>SIGNED DECIMAL</v>
      </c>
      <c r="F11" s="67" t="s">
        <v>1888</v>
      </c>
      <c r="G11" s="10" t="s">
        <v>107</v>
      </c>
      <c r="H11" s="9"/>
    </row>
    <row r="12" spans="1:8" ht="112.5" customHeight="1" x14ac:dyDescent="0.25">
      <c r="A12" s="26">
        <v>11</v>
      </c>
      <c r="B12" s="6" t="s">
        <v>236</v>
      </c>
      <c r="C12" s="39" t="str">
        <f t="shared" si="0"/>
        <v xml:space="preserve">The total dollar value (i.e., total assets - total liabilities) of an account as of the previous business day's close, including the U.S. dollar value of any foreign security positions. This includes the net market value of all long and short positions less any outstanding debit balances and any amount required to cover short option positions that are in-the-money.
</v>
      </c>
      <c r="D12" s="3"/>
      <c r="E12" s="39" t="str">
        <f t="shared" si="1"/>
        <v>SIGNED DECIMAL</v>
      </c>
      <c r="F12" s="67" t="s">
        <v>1888</v>
      </c>
      <c r="G12" s="10" t="s">
        <v>107</v>
      </c>
      <c r="H12" s="9"/>
    </row>
    <row r="13" spans="1:8" ht="114.75" x14ac:dyDescent="0.25">
      <c r="A13" s="26">
        <v>12</v>
      </c>
      <c r="B13" s="6" t="s">
        <v>237</v>
      </c>
      <c r="C13" s="39" t="str">
        <f t="shared" si="0"/>
        <v xml:space="preserve">Minimum amount of equity that must be maintained in the margin account by an investor, as defined by Regulation – T requirements, which is 50% of equity for all marginable securities.
</v>
      </c>
      <c r="D13" s="3"/>
      <c r="E13" s="39" t="str">
        <f t="shared" si="1"/>
        <v>DECIMAL</v>
      </c>
      <c r="F13" s="67" t="s">
        <v>1889</v>
      </c>
      <c r="G13" s="10" t="s">
        <v>127</v>
      </c>
      <c r="H13" s="9"/>
    </row>
    <row r="14" spans="1:8" ht="114.75" x14ac:dyDescent="0.25">
      <c r="A14" s="26">
        <v>13</v>
      </c>
      <c r="B14" s="6" t="s">
        <v>238</v>
      </c>
      <c r="C14" s="39" t="str">
        <f t="shared" si="0"/>
        <v xml:space="preserve">Minimum amount of equity of all marginable securities, which must be maintained in the margin account by an investor as defined by the member. This is generally greater than the maintenance requirement.
</v>
      </c>
      <c r="D14" s="3"/>
      <c r="E14" s="39" t="str">
        <f t="shared" si="1"/>
        <v>DECIMAL</v>
      </c>
      <c r="F14" s="67" t="s">
        <v>1889</v>
      </c>
      <c r="G14" s="10" t="s">
        <v>127</v>
      </c>
      <c r="H14" s="9"/>
    </row>
    <row r="15" spans="1:8" ht="114.75" x14ac:dyDescent="0.25">
      <c r="A15" s="26">
        <v>14</v>
      </c>
      <c r="B15" s="6" t="s">
        <v>239</v>
      </c>
      <c r="C15" s="39" t="str">
        <f t="shared" si="0"/>
        <v xml:space="preserve">Minimum amount of equity that must be maintained in the margin account by an investor, as defined by FINRA requirements, which is 25% of equity for all marginable securities.
</v>
      </c>
      <c r="D15" s="3"/>
      <c r="E15" s="39" t="str">
        <f t="shared" si="1"/>
        <v>DECIMAL</v>
      </c>
      <c r="F15" s="67" t="s">
        <v>1889</v>
      </c>
      <c r="G15" s="10" t="s">
        <v>127</v>
      </c>
      <c r="H15" s="9"/>
    </row>
    <row r="16" spans="1:8" ht="114.75" x14ac:dyDescent="0.25">
      <c r="A16" s="26">
        <v>15</v>
      </c>
      <c r="B16" s="6" t="s">
        <v>240</v>
      </c>
      <c r="C16" s="39" t="str">
        <f t="shared" si="0"/>
        <v xml:space="preserve">Stated as four times maintenance margin excess based on the customer's daily total trading commitment
</v>
      </c>
      <c r="D16" s="3"/>
      <c r="E16" s="39" t="str">
        <f t="shared" si="1"/>
        <v>DECIMAL</v>
      </c>
      <c r="F16" s="67" t="s">
        <v>1889</v>
      </c>
      <c r="G16" s="10" t="s">
        <v>127</v>
      </c>
      <c r="H16" s="9"/>
    </row>
    <row r="17" spans="1:8" ht="114.75" x14ac:dyDescent="0.25">
      <c r="A17" s="26">
        <v>16</v>
      </c>
      <c r="B17" s="6" t="s">
        <v>241</v>
      </c>
      <c r="C17" s="39" t="str">
        <f t="shared" si="0"/>
        <v xml:space="preserve">The amount in excess of the house maintenance requirement amount, which can be used to purchase fully marginable securities without generating a margin call.
</v>
      </c>
      <c r="D17" s="3"/>
      <c r="E17" s="39" t="str">
        <f t="shared" si="1"/>
        <v>DECIMAL</v>
      </c>
      <c r="F17" s="67" t="s">
        <v>1889</v>
      </c>
      <c r="G17" s="10" t="s">
        <v>127</v>
      </c>
      <c r="H17" s="9"/>
    </row>
    <row r="18" spans="1:8" ht="114.75" x14ac:dyDescent="0.25">
      <c r="A18" s="26">
        <v>17</v>
      </c>
      <c r="B18" s="6" t="s">
        <v>242</v>
      </c>
      <c r="C18" s="39" t="str">
        <f t="shared" si="0"/>
        <v xml:space="preserve">Amount available in a margin account to purchase securities without adding additional money.
</v>
      </c>
      <c r="D18" s="3"/>
      <c r="E18" s="39" t="str">
        <f t="shared" si="1"/>
        <v>DECIMAL</v>
      </c>
      <c r="F18" s="67" t="s">
        <v>1889</v>
      </c>
      <c r="G18" s="10" t="s">
        <v>127</v>
      </c>
      <c r="H18" s="9"/>
    </row>
    <row r="19" spans="1:8" ht="114.75" x14ac:dyDescent="0.25">
      <c r="A19" s="26">
        <v>18</v>
      </c>
      <c r="B19" s="6" t="s">
        <v>243</v>
      </c>
      <c r="C19" s="39" t="str">
        <f t="shared" si="0"/>
        <v xml:space="preserve">The amount borrowed from the member on margin plus interest on this loan amount, in order to purchase securities. 
</v>
      </c>
      <c r="D19" s="3"/>
      <c r="E19" s="39" t="str">
        <f t="shared" si="1"/>
        <v>SIGNED DECIMAL</v>
      </c>
      <c r="F19" s="67" t="s">
        <v>1890</v>
      </c>
      <c r="G19" s="10" t="s">
        <v>127</v>
      </c>
      <c r="H19" s="9"/>
    </row>
  </sheetData>
  <autoFilter ref="A1:H19"/>
  <conditionalFormatting sqref="B5 B9:B10 G9 D10 D5 F5:G5 F10:G10 E5:E18 C5:C18">
    <cfRule type="expression" dxfId="183" priority="18">
      <formula>MOD( ROW(),2)=1</formula>
    </cfRule>
  </conditionalFormatting>
  <conditionalFormatting sqref="B11:B18 D11:D18 G11:G12 F13:G18">
    <cfRule type="expression" dxfId="182" priority="17">
      <formula>MOD( ROW(),2)=1</formula>
    </cfRule>
  </conditionalFormatting>
  <conditionalFormatting sqref="B7 D7 F7:G7">
    <cfRule type="expression" dxfId="181" priority="16">
      <formula>MOD( ROW(),2)=1</formula>
    </cfRule>
  </conditionalFormatting>
  <conditionalFormatting sqref="A2:G4 F6:G6 D6 B6 A5:A19">
    <cfRule type="expression" dxfId="180" priority="15">
      <formula>MOD( ROW(),2)=1</formula>
    </cfRule>
  </conditionalFormatting>
  <conditionalFormatting sqref="B8 D8 F8:G8">
    <cfRule type="expression" dxfId="179" priority="14">
      <formula>MOD( ROW(),2)=1</formula>
    </cfRule>
  </conditionalFormatting>
  <conditionalFormatting sqref="D9 F9">
    <cfRule type="expression" dxfId="178" priority="10">
      <formula>MOD( ROW(),2)=1</formula>
    </cfRule>
  </conditionalFormatting>
  <conditionalFormatting sqref="E19 C19">
    <cfRule type="expression" dxfId="177" priority="8">
      <formula>MOD( ROW(),2)=1</formula>
    </cfRule>
  </conditionalFormatting>
  <conditionalFormatting sqref="B19 D19 G19">
    <cfRule type="expression" dxfId="176" priority="7">
      <formula>MOD( ROW(),2)=1</formula>
    </cfRule>
  </conditionalFormatting>
  <conditionalFormatting sqref="H2:H19">
    <cfRule type="expression" dxfId="175" priority="6">
      <formula>MOD( ROW(),2)=1</formula>
    </cfRule>
  </conditionalFormatting>
  <conditionalFormatting sqref="F11">
    <cfRule type="expression" dxfId="174" priority="4">
      <formula>MOD( ROW(),2)=1</formula>
    </cfRule>
  </conditionalFormatting>
  <conditionalFormatting sqref="F12">
    <cfRule type="expression" dxfId="173" priority="2">
      <formula>MOD( ROW(),2)=1</formula>
    </cfRule>
  </conditionalFormatting>
  <conditionalFormatting sqref="F19">
    <cfRule type="expression" dxfId="172" priority="1">
      <formula>MOD( ROW(),2)=1</formula>
    </cfRule>
  </conditionalFormatting>
  <printOptions gridLines="1"/>
  <pageMargins left="0.45" right="0.45" top="0.75" bottom="0.5" header="0.25" footer="0.3"/>
  <pageSetup scale="80" fitToWidth="0" fitToHeight="0" orientation="landscape" r:id="rId1"/>
  <headerFooter>
    <oddHeader>&amp;C&amp;F
&amp;A</oddHeader>
    <oddFooter>&amp;L© 2014 FINRA. All rights reserved. &amp;C10/1/2014&amp;RPage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4" tint="0.59999389629810485"/>
  </sheetPr>
  <dimension ref="A1:H33"/>
  <sheetViews>
    <sheetView zoomScaleNormal="100" workbookViewId="0">
      <pane ySplit="1" topLeftCell="A2" activePane="bottomLeft" state="frozen"/>
      <selection pane="bottomLeft"/>
    </sheetView>
  </sheetViews>
  <sheetFormatPr defaultRowHeight="15" x14ac:dyDescent="0.25"/>
  <cols>
    <col min="1" max="1" width="10" style="1" customWidth="1"/>
    <col min="2" max="2" width="19.42578125" style="1" customWidth="1"/>
    <col min="3" max="3" width="36.28515625" style="1" customWidth="1"/>
    <col min="4" max="4" width="9.5703125" style="1" customWidth="1"/>
    <col min="5" max="5" width="15.7109375" style="1" customWidth="1"/>
    <col min="6" max="6" width="33.7109375" style="1" customWidth="1"/>
    <col min="7" max="7" width="14.140625" style="72" customWidth="1"/>
    <col min="8" max="8" width="21.140625" style="72" customWidth="1"/>
    <col min="9" max="16384" width="9.140625" style="1"/>
  </cols>
  <sheetData>
    <row r="1" spans="1:8" ht="64.5" thickBot="1" x14ac:dyDescent="0.3">
      <c r="A1" s="5" t="s">
        <v>99</v>
      </c>
      <c r="B1" s="5" t="s">
        <v>100</v>
      </c>
      <c r="C1" s="5" t="s">
        <v>1464</v>
      </c>
      <c r="D1" s="5" t="s">
        <v>90</v>
      </c>
      <c r="E1" s="5" t="s">
        <v>1465</v>
      </c>
      <c r="F1" s="65" t="s">
        <v>103</v>
      </c>
      <c r="G1" s="52" t="s">
        <v>104</v>
      </c>
      <c r="H1" s="74" t="s">
        <v>1498</v>
      </c>
    </row>
    <row r="2" spans="1:8" ht="64.5" thickTop="1" x14ac:dyDescent="0.25">
      <c r="A2" s="3">
        <v>1</v>
      </c>
      <c r="B2" s="6" t="s">
        <v>1463</v>
      </c>
      <c r="C2" s="39" t="str">
        <f t="shared" ref="C2:C10" si="0">VLOOKUP(B2, DataDictionary_Element,2, FALSE)</f>
        <v xml:space="preserve">Action to be taken by FINRA on the specified record.
</v>
      </c>
      <c r="D2" s="3"/>
      <c r="E2" s="39" t="str">
        <f t="shared" ref="E2:E10" si="1">VLOOKUP(B2, DataDictionary_Element,3, FALSE)</f>
        <v>ALPHA(1)</v>
      </c>
      <c r="F2" s="67" t="s">
        <v>139</v>
      </c>
      <c r="G2" s="10" t="s">
        <v>107</v>
      </c>
      <c r="H2" s="9"/>
    </row>
    <row r="3" spans="1:8" ht="25.5" x14ac:dyDescent="0.25">
      <c r="A3" s="3">
        <v>2</v>
      </c>
      <c r="B3" s="6" t="s">
        <v>108</v>
      </c>
      <c r="C3" s="39" t="str">
        <f t="shared" si="0"/>
        <v xml:space="preserve">CARDS Record Type.
</v>
      </c>
      <c r="D3" s="3"/>
      <c r="E3" s="39" t="str">
        <f t="shared" si="1"/>
        <v>ALPHA(10)</v>
      </c>
      <c r="F3" s="68" t="s">
        <v>1920</v>
      </c>
      <c r="G3" s="10" t="s">
        <v>107</v>
      </c>
      <c r="H3" s="9"/>
    </row>
    <row r="4" spans="1:8" ht="102" x14ac:dyDescent="0.25">
      <c r="A4" s="3">
        <v>3</v>
      </c>
      <c r="B4" s="6" t="s">
        <v>133</v>
      </c>
      <c r="C4" s="39" t="str">
        <f t="shared" si="0"/>
        <v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v>
      </c>
      <c r="D4" s="3"/>
      <c r="E4" s="39" t="str">
        <f t="shared" si="1"/>
        <v>INTEGER</v>
      </c>
      <c r="F4" s="67" t="s">
        <v>1615</v>
      </c>
      <c r="G4" s="10" t="s">
        <v>120</v>
      </c>
      <c r="H4" s="9"/>
    </row>
    <row r="5" spans="1:8" ht="25.5" x14ac:dyDescent="0.25">
      <c r="A5" s="3">
        <v>4</v>
      </c>
      <c r="B5" s="6" t="s">
        <v>150</v>
      </c>
      <c r="C5" s="39" t="str">
        <f t="shared" si="0"/>
        <v xml:space="preserve">Effective date of data.
</v>
      </c>
      <c r="D5" s="3" t="s">
        <v>146</v>
      </c>
      <c r="E5" s="39" t="str">
        <f t="shared" si="1"/>
        <v>DATE</v>
      </c>
      <c r="F5" s="67" t="s">
        <v>207</v>
      </c>
      <c r="G5" s="10" t="s">
        <v>107</v>
      </c>
      <c r="H5" s="9"/>
    </row>
    <row r="6" spans="1:8" ht="51" x14ac:dyDescent="0.25">
      <c r="A6" s="3">
        <v>5</v>
      </c>
      <c r="B6" s="6" t="s">
        <v>145</v>
      </c>
      <c r="C6" s="39" t="str">
        <f>VLOOKUP(B6, DataDictionary_Element,2, FALSE)</f>
        <v xml:space="preserve">CRD Number of the clearing member. Clearing Firm may be the same as the Submitting Organization and/or the Client Firm.
</v>
      </c>
      <c r="D6" s="3" t="s">
        <v>146</v>
      </c>
      <c r="E6" s="39" t="str">
        <f t="shared" si="1"/>
        <v>INTEGER</v>
      </c>
      <c r="F6" s="67"/>
      <c r="G6" s="10" t="s">
        <v>107</v>
      </c>
      <c r="H6" s="9"/>
    </row>
    <row r="7" spans="1:8" ht="51" x14ac:dyDescent="0.25">
      <c r="A7" s="3">
        <v>6</v>
      </c>
      <c r="B7" s="6" t="s">
        <v>147</v>
      </c>
      <c r="C7" s="39" t="str">
        <f t="shared" si="0"/>
        <v xml:space="preserve">CRD Number of introducing member or, if there are no introducing members, the CLEARING FIRM CRD NUMBER.
</v>
      </c>
      <c r="D7" s="3" t="s">
        <v>146</v>
      </c>
      <c r="E7" s="39" t="str">
        <f t="shared" si="1"/>
        <v>INTEGER</v>
      </c>
      <c r="F7" s="67"/>
      <c r="G7" s="10" t="s">
        <v>107</v>
      </c>
      <c r="H7" s="9"/>
    </row>
    <row r="8" spans="1:8" ht="51" x14ac:dyDescent="0.25">
      <c r="A8" s="3">
        <v>7</v>
      </c>
      <c r="B8" s="6" t="s">
        <v>148</v>
      </c>
      <c r="C8" s="39" t="str">
        <f t="shared" si="0"/>
        <v xml:space="preserve">Internal identifier of the introducing member or, if there are no introducing members, internal identifier or CRD Number of the Clearing Firm.
</v>
      </c>
      <c r="D8" s="3" t="s">
        <v>146</v>
      </c>
      <c r="E8" s="39" t="str">
        <f t="shared" si="1"/>
        <v>ALPHA(5)</v>
      </c>
      <c r="F8" s="67"/>
      <c r="G8" s="10" t="s">
        <v>107</v>
      </c>
      <c r="H8" s="9"/>
    </row>
    <row r="9" spans="1:8" ht="114.75" x14ac:dyDescent="0.25">
      <c r="A9" s="3">
        <v>8</v>
      </c>
      <c r="B9" s="6" t="s">
        <v>205</v>
      </c>
      <c r="C9" s="39" t="str">
        <f>VLOOKUP(B9, DataDictionary_Element,2, FALSE)</f>
        <v xml:space="preserve">The value assigned by a member which uniquely identifies an account within that firm. If the account number is only unique with the concatenation of a branch identifier, then the account number must be concatenated. The account number must not include the type code (i.e., code representing, Margin, Cash, etc.).
</v>
      </c>
      <c r="D9" s="10" t="s">
        <v>146</v>
      </c>
      <c r="E9" s="39" t="str">
        <f t="shared" si="1"/>
        <v>ALPHA(100)</v>
      </c>
      <c r="F9" s="61"/>
      <c r="G9" s="10" t="s">
        <v>107</v>
      </c>
      <c r="H9" s="9"/>
    </row>
    <row r="10" spans="1:8" ht="63.75" x14ac:dyDescent="0.25">
      <c r="A10" s="3">
        <v>9</v>
      </c>
      <c r="B10" s="6" t="s">
        <v>1477</v>
      </c>
      <c r="C10" s="39" t="str">
        <f t="shared" si="0"/>
        <v xml:space="preserve">Internal identifier of the branch office or line of business associated with the account 
</v>
      </c>
      <c r="D10" s="3"/>
      <c r="E10" s="39" t="str">
        <f t="shared" si="1"/>
        <v>ALPHA(5)</v>
      </c>
      <c r="F10" s="67" t="s">
        <v>1921</v>
      </c>
      <c r="G10" s="10" t="s">
        <v>120</v>
      </c>
      <c r="H10" s="9"/>
    </row>
    <row r="11" spans="1:8" ht="63.75" x14ac:dyDescent="0.25">
      <c r="A11" s="3">
        <v>10</v>
      </c>
      <c r="B11" s="6" t="s">
        <v>1461</v>
      </c>
      <c r="C11" s="39" t="str">
        <f t="shared" ref="C11:C31" si="2">VLOOKUP(B11, DataDictionary_Element,2, FALSE)</f>
        <v xml:space="preserve">Represents the type of beneficial owner of the account.
</v>
      </c>
      <c r="D11" s="3"/>
      <c r="E11" s="39" t="str">
        <f t="shared" ref="E11:E31" si="3">VLOOKUP(B11, DataDictionary_Element,3, FALSE)</f>
        <v>ALPHA(15)</v>
      </c>
      <c r="F11" s="6" t="s">
        <v>2031</v>
      </c>
      <c r="G11" s="10" t="s">
        <v>107</v>
      </c>
      <c r="H11" s="9"/>
    </row>
    <row r="12" spans="1:8" ht="63.75" x14ac:dyDescent="0.25">
      <c r="A12" s="3">
        <v>11</v>
      </c>
      <c r="B12" s="6" t="s">
        <v>245</v>
      </c>
      <c r="C12" s="39" t="str">
        <f t="shared" si="2"/>
        <v xml:space="preserve">Identifies the type of account for tax and legal purposes.
</v>
      </c>
      <c r="D12" s="3"/>
      <c r="E12" s="39" t="str">
        <f t="shared" si="3"/>
        <v>ALPHA(25)</v>
      </c>
      <c r="F12" s="6" t="s">
        <v>2032</v>
      </c>
      <c r="G12" s="10" t="s">
        <v>107</v>
      </c>
      <c r="H12" s="9"/>
    </row>
    <row r="13" spans="1:8" ht="51" x14ac:dyDescent="0.25">
      <c r="A13" s="3">
        <v>12</v>
      </c>
      <c r="B13" s="6" t="s">
        <v>246</v>
      </c>
      <c r="C13" s="39" t="str">
        <f>VLOOKUP(B13, DataDictionary_Element,2, FALSE)</f>
        <v xml:space="preserve">The date that the account was opened and authorized for business by the account owner.
</v>
      </c>
      <c r="D13" s="3"/>
      <c r="E13" s="39" t="str">
        <f t="shared" si="3"/>
        <v>DATE</v>
      </c>
      <c r="F13" s="67" t="s">
        <v>195</v>
      </c>
      <c r="G13" s="10" t="s">
        <v>107</v>
      </c>
      <c r="H13" s="9"/>
    </row>
    <row r="14" spans="1:8" ht="63.75" x14ac:dyDescent="0.25">
      <c r="A14" s="3">
        <v>13</v>
      </c>
      <c r="B14" s="6" t="s">
        <v>247</v>
      </c>
      <c r="C14" s="39" t="str">
        <f t="shared" si="2"/>
        <v xml:space="preserve">The date that the account was closed by the account owner or member.
</v>
      </c>
      <c r="D14" s="3"/>
      <c r="E14" s="39" t="str">
        <f t="shared" si="3"/>
        <v>DATE</v>
      </c>
      <c r="F14" s="67" t="s">
        <v>1922</v>
      </c>
      <c r="G14" s="10" t="s">
        <v>120</v>
      </c>
      <c r="H14" s="9"/>
    </row>
    <row r="15" spans="1:8" ht="84" customHeight="1" x14ac:dyDescent="0.25">
      <c r="A15" s="3">
        <v>14</v>
      </c>
      <c r="B15" s="6" t="s">
        <v>1636</v>
      </c>
      <c r="C15" s="39" t="str">
        <f t="shared" si="2"/>
        <v xml:space="preserve">Account number or identifier for the group, if eligible per the member's definition of grouping accounts, where the member has a process to group accounts based on matches of specific information in account registration, for statement purposes.
</v>
      </c>
      <c r="D15" s="3"/>
      <c r="E15" s="39" t="str">
        <f t="shared" si="3"/>
        <v>ALPHA(100)</v>
      </c>
      <c r="F15" s="67" t="s">
        <v>1923</v>
      </c>
      <c r="G15" s="10" t="s">
        <v>120</v>
      </c>
      <c r="H15" s="9"/>
    </row>
    <row r="16" spans="1:8" ht="51" x14ac:dyDescent="0.25">
      <c r="A16" s="3">
        <v>15</v>
      </c>
      <c r="B16" s="9" t="s">
        <v>1832</v>
      </c>
      <c r="C16" s="50" t="str">
        <f>VLOOKUP(B16, DataDictionary_Element,2, FALSE)</f>
        <v xml:space="preserve">Indicates if the account is a legal entity
</v>
      </c>
      <c r="D16" s="10"/>
      <c r="E16" s="50" t="str">
        <f>VLOOKUP(B16, DataDictionary_Element,3, FALSE)</f>
        <v>ALPHA(2)</v>
      </c>
      <c r="F16" s="9" t="s">
        <v>1833</v>
      </c>
      <c r="G16" s="10" t="s">
        <v>127</v>
      </c>
      <c r="H16" s="9"/>
    </row>
    <row r="17" spans="1:8" ht="72.75" customHeight="1" x14ac:dyDescent="0.25">
      <c r="A17" s="3">
        <v>16</v>
      </c>
      <c r="B17" s="95" t="s">
        <v>1488</v>
      </c>
      <c r="C17" s="96" t="str">
        <f t="shared" si="2"/>
        <v xml:space="preserve">Indicates if the account is authorized to operate under the discretion of the registered representative and/or investment advisor servicing the account pursuant to an advisory agreement.
</v>
      </c>
      <c r="D17" s="66"/>
      <c r="E17" s="96" t="str">
        <f t="shared" si="3"/>
        <v>ALPHA(2)</v>
      </c>
      <c r="F17" s="97" t="s">
        <v>1618</v>
      </c>
      <c r="G17" s="98" t="s">
        <v>107</v>
      </c>
      <c r="H17" s="99"/>
    </row>
    <row r="18" spans="1:8" ht="63.75" x14ac:dyDescent="0.25">
      <c r="A18" s="3">
        <v>17</v>
      </c>
      <c r="B18" s="6" t="s">
        <v>1491</v>
      </c>
      <c r="C18" s="39" t="str">
        <f t="shared" si="2"/>
        <v xml:space="preserve">Indicates that revenue generated from the account is based on the number of trades made or the amount of assets sold to the client.
</v>
      </c>
      <c r="D18" s="3"/>
      <c r="E18" s="39" t="str">
        <f t="shared" si="3"/>
        <v>ALPHA(2)</v>
      </c>
      <c r="F18" s="67" t="s">
        <v>1619</v>
      </c>
      <c r="G18" s="10" t="s">
        <v>107</v>
      </c>
      <c r="H18" s="9"/>
    </row>
    <row r="19" spans="1:8" ht="76.5" x14ac:dyDescent="0.25">
      <c r="A19" s="3">
        <v>18</v>
      </c>
      <c r="B19" s="6" t="s">
        <v>252</v>
      </c>
      <c r="C19" s="39" t="str">
        <f t="shared" si="2"/>
        <v xml:space="preserve">Indicates if the account is an affiliate broker-dealer account or a non-affiliate broker-dealer account based on SEA Rule 15c3-3.
</v>
      </c>
      <c r="D19" s="3"/>
      <c r="E19" s="39" t="str">
        <f t="shared" si="3"/>
        <v>ALPHA(2)</v>
      </c>
      <c r="F19" s="67" t="s">
        <v>1829</v>
      </c>
      <c r="G19" s="10" t="s">
        <v>107</v>
      </c>
      <c r="H19" s="9"/>
    </row>
    <row r="20" spans="1:8" ht="63.75" x14ac:dyDescent="0.25">
      <c r="A20" s="3">
        <v>19</v>
      </c>
      <c r="B20" s="6" t="s">
        <v>253</v>
      </c>
      <c r="C20" s="39" t="str">
        <f t="shared" si="2"/>
        <v xml:space="preserve">Indicates if the account is held by an employee of the member.
</v>
      </c>
      <c r="D20" s="3"/>
      <c r="E20" s="39" t="str">
        <f t="shared" si="3"/>
        <v>ALPHA(2)</v>
      </c>
      <c r="F20" s="67" t="s">
        <v>1619</v>
      </c>
      <c r="G20" s="10" t="s">
        <v>107</v>
      </c>
      <c r="H20" s="9"/>
    </row>
    <row r="21" spans="1:8" ht="63.75" x14ac:dyDescent="0.25">
      <c r="A21" s="3">
        <v>20</v>
      </c>
      <c r="B21" s="6" t="s">
        <v>254</v>
      </c>
      <c r="C21" s="39" t="str">
        <f t="shared" si="2"/>
        <v xml:space="preserve">Indicates if the account can transact on margin and has an approved margin agreement on file.
</v>
      </c>
      <c r="D21" s="3"/>
      <c r="E21" s="39" t="str">
        <f t="shared" si="3"/>
        <v>ALPHA(2)</v>
      </c>
      <c r="F21" s="67" t="s">
        <v>1619</v>
      </c>
      <c r="G21" s="10" t="s">
        <v>107</v>
      </c>
      <c r="H21" s="9"/>
    </row>
    <row r="22" spans="1:8" ht="140.25" x14ac:dyDescent="0.25">
      <c r="A22" s="3">
        <v>21</v>
      </c>
      <c r="B22" s="6" t="s">
        <v>1489</v>
      </c>
      <c r="C22" s="39" t="str">
        <f t="shared" si="2"/>
        <v xml:space="preserve">Indicates if the account is subject to Reg-T margin requirements or Portfolio margin requirements
</v>
      </c>
      <c r="D22" s="3"/>
      <c r="E22" s="39" t="str">
        <f t="shared" si="3"/>
        <v>ALPHA(5)</v>
      </c>
      <c r="F22" s="76" t="s">
        <v>1924</v>
      </c>
      <c r="G22" s="10" t="s">
        <v>107</v>
      </c>
      <c r="H22" s="9"/>
    </row>
    <row r="23" spans="1:8" ht="140.25" x14ac:dyDescent="0.25">
      <c r="A23" s="3">
        <v>22</v>
      </c>
      <c r="B23" s="6" t="s">
        <v>1490</v>
      </c>
      <c r="C23" s="39" t="str">
        <f t="shared" si="2"/>
        <v xml:space="preserve">Indicates if the account is part of a group of accounts combined under a single margin relationship.
</v>
      </c>
      <c r="D23" s="3"/>
      <c r="E23" s="39" t="str">
        <f t="shared" si="3"/>
        <v>ALPHA(2)</v>
      </c>
      <c r="F23" s="76" t="s">
        <v>1925</v>
      </c>
      <c r="G23" s="10" t="s">
        <v>107</v>
      </c>
      <c r="H23" s="9"/>
    </row>
    <row r="24" spans="1:8" ht="76.5" x14ac:dyDescent="0.25">
      <c r="A24" s="3">
        <v>23</v>
      </c>
      <c r="B24" s="6" t="s">
        <v>1891</v>
      </c>
      <c r="C24" s="39" t="str">
        <f>VLOOKUP(B24, DataDictionary_Element,2, FALSE)</f>
        <v xml:space="preserve">Identifies the parent account under which the account is combined with other accounts to form a single margin relationship for margin call purposes.
</v>
      </c>
      <c r="D24" s="3"/>
      <c r="E24" s="39" t="str">
        <f t="shared" si="3"/>
        <v>ALPHA(50)</v>
      </c>
      <c r="F24" s="67" t="s">
        <v>1926</v>
      </c>
      <c r="G24" s="10" t="s">
        <v>127</v>
      </c>
      <c r="H24" s="9" t="s">
        <v>1893</v>
      </c>
    </row>
    <row r="25" spans="1:8" ht="76.5" x14ac:dyDescent="0.25">
      <c r="A25" s="3">
        <v>24</v>
      </c>
      <c r="B25" s="13" t="s">
        <v>1892</v>
      </c>
      <c r="C25" s="87" t="str">
        <f>VLOOKUP(B25, DataDictionary_Element,2, FALSE)</f>
        <v xml:space="preserve">Indicates that the account is a parent account for a group of accounts that have been grouped together to form a single margin relationship for Margin Call purposes.
</v>
      </c>
      <c r="D25" s="81"/>
      <c r="E25" s="87" t="str">
        <f>VLOOKUP(B25, DataDictionary_Element,3, FALSE)</f>
        <v>ALPHA(2)</v>
      </c>
      <c r="F25" s="13" t="s">
        <v>1619</v>
      </c>
      <c r="G25" s="80" t="s">
        <v>107</v>
      </c>
      <c r="H25" s="79"/>
    </row>
    <row r="26" spans="1:8" ht="140.25" x14ac:dyDescent="0.25">
      <c r="A26" s="3">
        <v>25</v>
      </c>
      <c r="B26" s="6" t="s">
        <v>256</v>
      </c>
      <c r="C26" s="39" t="str">
        <f t="shared" si="2"/>
        <v xml:space="preserve">Level at which the introducing broker-dealer has approved the account to trade.
</v>
      </c>
      <c r="D26" s="3"/>
      <c r="E26" s="39" t="str">
        <f t="shared" si="3"/>
        <v>ALPHA(20)</v>
      </c>
      <c r="F26" s="67" t="s">
        <v>1830</v>
      </c>
      <c r="G26" s="10" t="s">
        <v>107</v>
      </c>
      <c r="H26" s="9"/>
    </row>
    <row r="27" spans="1:8" ht="242.25" x14ac:dyDescent="0.25">
      <c r="A27" s="3">
        <v>26</v>
      </c>
      <c r="B27" s="6" t="s">
        <v>257</v>
      </c>
      <c r="C27" s="39" t="str">
        <f t="shared" si="2"/>
        <v xml:space="preserve">FINRA Rule 4210(f)(8)(B)(ii) defines a pattern day trader:
The term "pattern day trader" means any customer who executes four or more day trades within five business days. However, if the number of day trades is 6 percent or less of total trades for the five business day period, the customer will not be considered a pattern day trader and the special requirements under paragraph (f)(8)(B)(iv) of this Rule will not apply. In the event that the member at which a customer seeks to open an account or to resume day trading knows or has a reasonable basis to believe that the customer will engage in pattern day trading, then the special requirements under paragraph (f)(8)(B)(iv) of this Rule will apply.
</v>
      </c>
      <c r="D27" s="3"/>
      <c r="E27" s="39" t="str">
        <f t="shared" si="3"/>
        <v>ALPHA(2)</v>
      </c>
      <c r="F27" s="67" t="s">
        <v>1675</v>
      </c>
      <c r="G27" s="10" t="s">
        <v>107</v>
      </c>
      <c r="H27" s="9"/>
    </row>
    <row r="28" spans="1:8" ht="76.5" x14ac:dyDescent="0.25">
      <c r="A28" s="3">
        <v>27</v>
      </c>
      <c r="B28" s="6" t="s">
        <v>258</v>
      </c>
      <c r="C28" s="39" t="str">
        <f t="shared" si="2"/>
        <v xml:space="preserve">Indicates if an introducing firm has an agreement with another introducing firm to act as an intermediary for the purpose of obtaining clearing services from a carrying firm as defined in FINRA 4311(a)(1)
</v>
      </c>
      <c r="D28" s="3"/>
      <c r="E28" s="39" t="str">
        <f t="shared" si="3"/>
        <v>ALPHA(2)</v>
      </c>
      <c r="F28" s="67" t="s">
        <v>1675</v>
      </c>
      <c r="G28" s="10" t="s">
        <v>107</v>
      </c>
      <c r="H28" s="9"/>
    </row>
    <row r="29" spans="1:8" ht="63.75" x14ac:dyDescent="0.25">
      <c r="A29" s="3">
        <v>28</v>
      </c>
      <c r="B29" s="6" t="s">
        <v>260</v>
      </c>
      <c r="C29" s="39" t="str">
        <f t="shared" si="2"/>
        <v xml:space="preserve">CRD Number of the member that is being introduced to the clearing firm through the intermediary introducing firm in a piggyback arrangement.
</v>
      </c>
      <c r="D29" s="3"/>
      <c r="E29" s="39" t="str">
        <f t="shared" si="3"/>
        <v>INTEGER</v>
      </c>
      <c r="F29" s="67" t="s">
        <v>1831</v>
      </c>
      <c r="G29" s="10" t="s">
        <v>127</v>
      </c>
      <c r="H29" s="9"/>
    </row>
    <row r="30" spans="1:8" ht="127.5" x14ac:dyDescent="0.25">
      <c r="A30" s="3">
        <v>29</v>
      </c>
      <c r="B30" s="6" t="s">
        <v>1492</v>
      </c>
      <c r="C30" s="39" t="str">
        <f>VLOOKUP(B30, DataDictionary_Element,2, FALSE)</f>
        <v xml:space="preserve">Indicates that the account represents a joint back office arrangement pursuant to FINRA rule 4210 - An arrangement may be established between two or more registered broker-dealers pursuant to Regulation T Section 220.7, to form a joint back office ("JBO") arrangement for carrying and clearing or carrying accounts of participating broker-dealers
</v>
      </c>
      <c r="D30" s="3"/>
      <c r="E30" s="39" t="str">
        <f t="shared" si="3"/>
        <v>ALPHA(2)</v>
      </c>
      <c r="F30" s="67" t="s">
        <v>1927</v>
      </c>
      <c r="G30" s="10" t="s">
        <v>107</v>
      </c>
      <c r="H30" s="9"/>
    </row>
    <row r="31" spans="1:8" ht="51" x14ac:dyDescent="0.25">
      <c r="A31" s="3">
        <v>30</v>
      </c>
      <c r="B31" s="6" t="s">
        <v>1493</v>
      </c>
      <c r="C31" s="39" t="str">
        <f t="shared" si="2"/>
        <v xml:space="preserve">Indicates the CRD Number of the joint back office arrangement broker-dealer participant.
</v>
      </c>
      <c r="D31" s="3"/>
      <c r="E31" s="39" t="str">
        <f t="shared" si="3"/>
        <v>INTEGER</v>
      </c>
      <c r="F31" s="67" t="s">
        <v>1928</v>
      </c>
      <c r="G31" s="10" t="s">
        <v>127</v>
      </c>
      <c r="H31" s="9"/>
    </row>
    <row r="32" spans="1:8" ht="76.5" x14ac:dyDescent="0.25">
      <c r="A32" s="3">
        <v>31</v>
      </c>
      <c r="B32" s="6" t="s">
        <v>1546</v>
      </c>
      <c r="C32" s="39" t="str">
        <f>VLOOKUP(B32, DataDictionary_Element,2, FALSE)</f>
        <v xml:space="preserve">The member-defined Chart of Accounts description for the account number specified in this record (e.g., "010 - Dividends", "098-6 - Stock Borrow", "105 Employee Accounts").
</v>
      </c>
      <c r="D32" s="3"/>
      <c r="E32" s="39" t="str">
        <f>VLOOKUP(B32, DataDictionary_Element,3, FALSE)</f>
        <v>ALPHA(200)</v>
      </c>
      <c r="F32" s="67"/>
      <c r="G32" s="10" t="s">
        <v>107</v>
      </c>
      <c r="H32" s="9"/>
    </row>
    <row r="33" spans="1:8" ht="141" thickBot="1" x14ac:dyDescent="0.3">
      <c r="A33" s="108">
        <v>32</v>
      </c>
      <c r="B33" s="22" t="s">
        <v>2087</v>
      </c>
      <c r="C33" s="39" t="str">
        <f>VLOOKUP(B33, DataDictionary_Element,2, FALSE)</f>
        <v>Represents the account tile</v>
      </c>
      <c r="D33" s="108"/>
      <c r="E33" s="39" t="str">
        <f>VLOOKUP(B33, DataDictionary_Element,3, FALSE)</f>
        <v>ALPHA(2000)</v>
      </c>
      <c r="F33" s="22" t="s">
        <v>2090</v>
      </c>
      <c r="G33" s="10" t="s">
        <v>127</v>
      </c>
      <c r="H33" s="9"/>
    </row>
  </sheetData>
  <conditionalFormatting sqref="B5 B10 D10 D5 F5:G5 F10:G10 E21:E24 C21:C24 H2:H24 E5:E18 C5:C18 F16:G16 D16 B16 H26:H31 C26:C28 E26:E28 B25:H25 A5:A32 A33:H33">
    <cfRule type="expression" dxfId="171" priority="32">
      <formula>MOD( ROW(),2)=1</formula>
    </cfRule>
  </conditionalFormatting>
  <conditionalFormatting sqref="B9 G9">
    <cfRule type="expression" dxfId="170" priority="31">
      <formula>MOD( ROW(),2)=1</formula>
    </cfRule>
  </conditionalFormatting>
  <conditionalFormatting sqref="B11 B13 B15 D15 D13 D11 G11 F13:G13 F15:G15">
    <cfRule type="expression" dxfId="169" priority="30">
      <formula>MOD( ROW(),2)=1</formula>
    </cfRule>
  </conditionalFormatting>
  <conditionalFormatting sqref="B12 B14 D14 D12 G12 F14:G14">
    <cfRule type="expression" dxfId="168" priority="29">
      <formula>MOD( ROW(),2)=1</formula>
    </cfRule>
  </conditionalFormatting>
  <conditionalFormatting sqref="B21:B24 B27 D27 D21:D24 F21:G21 F27:G27 F17:G18 D17:D18 B17:B18 F24:G24 G22:G23">
    <cfRule type="expression" dxfId="167" priority="28">
      <formula>MOD( ROW(),2)=1</formula>
    </cfRule>
  </conditionalFormatting>
  <conditionalFormatting sqref="B26 B28 D28 D26 F26:G26 F28:G28">
    <cfRule type="expression" dxfId="166" priority="27">
      <formula>MOD( ROW(),2)=1</formula>
    </cfRule>
  </conditionalFormatting>
  <conditionalFormatting sqref="B7 D7 F7:G7">
    <cfRule type="expression" dxfId="165" priority="26">
      <formula>MOD( ROW(),2)=1</formula>
    </cfRule>
  </conditionalFormatting>
  <conditionalFormatting sqref="A2:G2 G3 F4:G4 A3:E4 F6:G6 D6 B6">
    <cfRule type="expression" dxfId="164" priority="25">
      <formula>MOD( ROW(),2)=1</formula>
    </cfRule>
  </conditionalFormatting>
  <conditionalFormatting sqref="B8 D8 F8:G8">
    <cfRule type="expression" dxfId="163" priority="24">
      <formula>MOD( ROW(),2)=1</formula>
    </cfRule>
  </conditionalFormatting>
  <conditionalFormatting sqref="F3">
    <cfRule type="expression" dxfId="162" priority="23">
      <formula>MOD( ROW(),2)=1</formula>
    </cfRule>
  </conditionalFormatting>
  <conditionalFormatting sqref="D9 F9">
    <cfRule type="expression" dxfId="161" priority="21">
      <formula>MOD( ROW(),2)=1</formula>
    </cfRule>
  </conditionalFormatting>
  <conditionalFormatting sqref="F22">
    <cfRule type="expression" dxfId="160" priority="13">
      <formula>MOD( ROW(),2)=1</formula>
    </cfRule>
  </conditionalFormatting>
  <conditionalFormatting sqref="F23">
    <cfRule type="expression" dxfId="159" priority="12">
      <formula>MOD( ROW(),2)=1</formula>
    </cfRule>
  </conditionalFormatting>
  <conditionalFormatting sqref="C19:C20 E19:E20">
    <cfRule type="expression" dxfId="158" priority="11">
      <formula>MOD( ROW(),2)=1</formula>
    </cfRule>
  </conditionalFormatting>
  <conditionalFormatting sqref="F19:G20 D19:D20 B19:B20">
    <cfRule type="expression" dxfId="157" priority="10">
      <formula>MOD( ROW(),2)=1</formula>
    </cfRule>
  </conditionalFormatting>
  <conditionalFormatting sqref="E29:E31 C29:C31">
    <cfRule type="expression" dxfId="156" priority="9">
      <formula>MOD( ROW(),2)=1</formula>
    </cfRule>
  </conditionalFormatting>
  <conditionalFormatting sqref="B29:B31 D29:D31 F29:G31">
    <cfRule type="expression" dxfId="155" priority="8">
      <formula>MOD( ROW(),2)=1</formula>
    </cfRule>
  </conditionalFormatting>
  <conditionalFormatting sqref="E32 C32">
    <cfRule type="expression" dxfId="154" priority="5">
      <formula>MOD( ROW(),2)=1</formula>
    </cfRule>
  </conditionalFormatting>
  <conditionalFormatting sqref="B32 D32 F32:G32">
    <cfRule type="expression" dxfId="153" priority="4">
      <formula>MOD( ROW(),2)=1</formula>
    </cfRule>
  </conditionalFormatting>
  <conditionalFormatting sqref="H32">
    <cfRule type="expression" dxfId="152" priority="3">
      <formula>MOD( ROW(),2)=1</formula>
    </cfRule>
  </conditionalFormatting>
  <conditionalFormatting sqref="F11">
    <cfRule type="expression" dxfId="151" priority="2">
      <formula>MOD( ROW(),2)=1</formula>
    </cfRule>
  </conditionalFormatting>
  <conditionalFormatting sqref="F12">
    <cfRule type="expression" dxfId="150" priority="1">
      <formula>MOD( ROW(),2)=1</formula>
    </cfRule>
  </conditionalFormatting>
  <printOptions gridLines="1"/>
  <pageMargins left="0.45" right="0.45" top="0.75" bottom="0.5" header="0.25" footer="0.3"/>
  <pageSetup scale="80" fitToWidth="0" fitToHeight="0" orientation="landscape" r:id="rId1"/>
  <headerFooter>
    <oddHeader>&amp;C&amp;F
&amp;A</oddHeader>
    <oddFooter>&amp;L© 2014 FINRA. All rights reserved. &amp;C10/1/2014&amp;RPage &amp;P</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59999389629810485"/>
  </sheetPr>
  <dimension ref="A1:H14"/>
  <sheetViews>
    <sheetView workbookViewId="0">
      <pane ySplit="1" topLeftCell="A2" activePane="bottomLeft" state="frozen"/>
      <selection pane="bottomLeft"/>
    </sheetView>
  </sheetViews>
  <sheetFormatPr defaultRowHeight="15" x14ac:dyDescent="0.25"/>
  <cols>
    <col min="1" max="1" width="10.140625" style="1" customWidth="1"/>
    <col min="2" max="2" width="16.7109375" style="1" customWidth="1"/>
    <col min="3" max="3" width="45" style="1" customWidth="1"/>
    <col min="4" max="4" width="7.42578125" style="1" customWidth="1"/>
    <col min="5" max="5" width="15.7109375" style="1" customWidth="1"/>
    <col min="6" max="6" width="40.7109375" style="1" customWidth="1"/>
    <col min="7" max="7" width="10.42578125" style="72" customWidth="1"/>
    <col min="8" max="8" width="9.140625" style="72"/>
    <col min="9" max="16384" width="9.140625" style="1"/>
  </cols>
  <sheetData>
    <row r="1" spans="1:8" ht="90" thickBot="1" x14ac:dyDescent="0.3">
      <c r="A1" s="17" t="s">
        <v>99</v>
      </c>
      <c r="B1" s="5" t="s">
        <v>100</v>
      </c>
      <c r="C1" s="5" t="s">
        <v>1464</v>
      </c>
      <c r="D1" s="5" t="s">
        <v>90</v>
      </c>
      <c r="E1" s="5" t="s">
        <v>1465</v>
      </c>
      <c r="F1" s="65" t="s">
        <v>103</v>
      </c>
      <c r="G1" s="52" t="s">
        <v>104</v>
      </c>
      <c r="H1" s="52" t="s">
        <v>1498</v>
      </c>
    </row>
    <row r="2" spans="1:8" ht="64.5" thickTop="1" x14ac:dyDescent="0.25">
      <c r="A2" s="26">
        <v>1</v>
      </c>
      <c r="B2" s="6" t="s">
        <v>1463</v>
      </c>
      <c r="C2" s="39" t="str">
        <f t="shared" ref="C2:C12" si="0">VLOOKUP(B2, DataDictionary_Element,2, FALSE)</f>
        <v xml:space="preserve">Action to be taken by FINRA on the specified record.
</v>
      </c>
      <c r="D2" s="3"/>
      <c r="E2" s="39" t="str">
        <f t="shared" ref="E2:E12" si="1">VLOOKUP(B2, DataDictionary_Element,3, FALSE)</f>
        <v>ALPHA(1)</v>
      </c>
      <c r="F2" s="67" t="s">
        <v>139</v>
      </c>
      <c r="G2" s="10" t="s">
        <v>107</v>
      </c>
      <c r="H2" s="9"/>
    </row>
    <row r="3" spans="1:8" ht="38.25" x14ac:dyDescent="0.25">
      <c r="A3" s="26">
        <v>2</v>
      </c>
      <c r="B3" s="6" t="s">
        <v>108</v>
      </c>
      <c r="C3" s="39" t="str">
        <f t="shared" si="0"/>
        <v xml:space="preserve">CARDS Record Type.
</v>
      </c>
      <c r="D3" s="3"/>
      <c r="E3" s="39" t="str">
        <f t="shared" si="1"/>
        <v>ALPHA(10)</v>
      </c>
      <c r="F3" s="68" t="s">
        <v>1929</v>
      </c>
      <c r="G3" s="10" t="s">
        <v>107</v>
      </c>
      <c r="H3" s="9"/>
    </row>
    <row r="4" spans="1:8" ht="102" x14ac:dyDescent="0.25">
      <c r="A4" s="26">
        <v>3</v>
      </c>
      <c r="B4" s="6" t="s">
        <v>133</v>
      </c>
      <c r="C4" s="39" t="str">
        <f t="shared" si="0"/>
        <v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v>
      </c>
      <c r="D4" s="3"/>
      <c r="E4" s="39" t="str">
        <f t="shared" si="1"/>
        <v>INTEGER</v>
      </c>
      <c r="F4" s="67" t="s">
        <v>1615</v>
      </c>
      <c r="G4" s="10" t="s">
        <v>120</v>
      </c>
      <c r="H4" s="9"/>
    </row>
    <row r="5" spans="1:8" ht="25.5" x14ac:dyDescent="0.25">
      <c r="A5" s="26">
        <v>4</v>
      </c>
      <c r="B5" s="6" t="s">
        <v>150</v>
      </c>
      <c r="C5" s="39" t="str">
        <f t="shared" si="0"/>
        <v xml:space="preserve">Effective date of data.
</v>
      </c>
      <c r="D5" s="3" t="s">
        <v>146</v>
      </c>
      <c r="E5" s="39" t="str">
        <f t="shared" si="1"/>
        <v>DATE</v>
      </c>
      <c r="F5" s="67" t="s">
        <v>207</v>
      </c>
      <c r="G5" s="10" t="s">
        <v>107</v>
      </c>
      <c r="H5" s="9"/>
    </row>
    <row r="6" spans="1:8" ht="51" x14ac:dyDescent="0.25">
      <c r="A6" s="26">
        <v>5</v>
      </c>
      <c r="B6" s="6" t="s">
        <v>145</v>
      </c>
      <c r="C6" s="39" t="str">
        <f>VLOOKUP(B6, DataDictionary_Element,2, FALSE)</f>
        <v xml:space="preserve">CRD Number of the clearing member. Clearing Firm may be the same as the Submitting Organization and/or the Client Firm.
</v>
      </c>
      <c r="D6" s="3" t="s">
        <v>146</v>
      </c>
      <c r="E6" s="39" t="str">
        <f t="shared" si="1"/>
        <v>INTEGER</v>
      </c>
      <c r="F6" s="67"/>
      <c r="G6" s="10" t="s">
        <v>107</v>
      </c>
      <c r="H6" s="9"/>
    </row>
    <row r="7" spans="1:8" ht="51" x14ac:dyDescent="0.25">
      <c r="A7" s="26">
        <v>6</v>
      </c>
      <c r="B7" s="6" t="s">
        <v>147</v>
      </c>
      <c r="C7" s="39" t="str">
        <f t="shared" si="0"/>
        <v xml:space="preserve">CRD Number of introducing member or, if there are no introducing members, the CLEARING FIRM CRD NUMBER.
</v>
      </c>
      <c r="D7" s="3" t="s">
        <v>146</v>
      </c>
      <c r="E7" s="39" t="str">
        <f t="shared" si="1"/>
        <v>INTEGER</v>
      </c>
      <c r="F7" s="67"/>
      <c r="G7" s="10" t="s">
        <v>107</v>
      </c>
      <c r="H7" s="9"/>
    </row>
    <row r="8" spans="1:8" ht="51" x14ac:dyDescent="0.25">
      <c r="A8" s="26">
        <v>7</v>
      </c>
      <c r="B8" s="6" t="s">
        <v>148</v>
      </c>
      <c r="C8" s="39" t="str">
        <f t="shared" si="0"/>
        <v xml:space="preserve">Internal identifier of the introducing member or, if there are no introducing members, internal identifier or CRD Number of the Clearing Firm.
</v>
      </c>
      <c r="D8" s="3" t="s">
        <v>146</v>
      </c>
      <c r="E8" s="39" t="str">
        <f t="shared" si="1"/>
        <v>ALPHA(5)</v>
      </c>
      <c r="F8" s="67"/>
      <c r="G8" s="10" t="s">
        <v>107</v>
      </c>
      <c r="H8" s="9"/>
    </row>
    <row r="9" spans="1:8" ht="102" x14ac:dyDescent="0.25">
      <c r="A9" s="26">
        <v>8</v>
      </c>
      <c r="B9" s="6" t="s">
        <v>205</v>
      </c>
      <c r="C9" s="39" t="str">
        <f t="shared" si="0"/>
        <v xml:space="preserve">The value assigned by a member which uniquely identifies an account within that firm. If the account number is only unique with the concatenation of a branch identifier, then the account number must be concatenated. The account number must not include the type code (i.e., code representing, Margin, Cash, etc.).
</v>
      </c>
      <c r="D9" s="10" t="s">
        <v>146</v>
      </c>
      <c r="E9" s="39" t="str">
        <f t="shared" si="1"/>
        <v>ALPHA(100)</v>
      </c>
      <c r="F9" s="61" t="s">
        <v>1872</v>
      </c>
      <c r="G9" s="10" t="s">
        <v>107</v>
      </c>
      <c r="H9" s="9"/>
    </row>
    <row r="10" spans="1:8" ht="51" x14ac:dyDescent="0.25">
      <c r="A10" s="26">
        <v>9</v>
      </c>
      <c r="B10" s="11" t="s">
        <v>1477</v>
      </c>
      <c r="C10" s="39" t="str">
        <f t="shared" si="0"/>
        <v xml:space="preserve">Internal identifier of the branch office or line of business associated with the account 
</v>
      </c>
      <c r="D10" s="3"/>
      <c r="E10" s="39" t="str">
        <f t="shared" si="1"/>
        <v>ALPHA(5)</v>
      </c>
      <c r="F10" s="67" t="s">
        <v>1921</v>
      </c>
      <c r="G10" s="10" t="s">
        <v>120</v>
      </c>
      <c r="H10" s="9"/>
    </row>
    <row r="11" spans="1:8" ht="63.75" x14ac:dyDescent="0.25">
      <c r="A11" s="26">
        <v>10</v>
      </c>
      <c r="B11" s="6" t="s">
        <v>261</v>
      </c>
      <c r="C11" s="39" t="str">
        <f t="shared" si="0"/>
        <v xml:space="preserve">Describes the role the account participant plays with respect to the account. An "authorized person" is an individual other than the owner who has authority over the account. 
</v>
      </c>
      <c r="D11" s="3"/>
      <c r="E11" s="39" t="str">
        <f t="shared" si="1"/>
        <v>ALPHA(15)</v>
      </c>
      <c r="F11" s="67" t="s">
        <v>1620</v>
      </c>
      <c r="G11" s="10" t="s">
        <v>107</v>
      </c>
      <c r="H11" s="9"/>
    </row>
    <row r="12" spans="1:8" ht="63.75" x14ac:dyDescent="0.25">
      <c r="A12" s="26">
        <v>11</v>
      </c>
      <c r="B12" s="6" t="s">
        <v>1470</v>
      </c>
      <c r="C12" s="39" t="str">
        <f t="shared" si="0"/>
        <v xml:space="preserve">Indicates if the account participant or control person is a natural person or a non-natural person (i.e., entity).
</v>
      </c>
      <c r="D12" s="3"/>
      <c r="E12" s="39" t="str">
        <f t="shared" si="1"/>
        <v>ALPHA(2)</v>
      </c>
      <c r="F12" s="67" t="s">
        <v>1930</v>
      </c>
      <c r="G12" s="10" t="s">
        <v>107</v>
      </c>
      <c r="H12" s="9"/>
    </row>
    <row r="13" spans="1:8" ht="102" x14ac:dyDescent="0.25">
      <c r="A13" s="26">
        <v>13</v>
      </c>
      <c r="B13" s="6" t="s">
        <v>268</v>
      </c>
      <c r="C13" s="39" t="str">
        <f>VLOOKUP(B13, DataDictionary_Element,2, FALSE)</f>
        <v xml:space="preserve">If the account participant is a natural person, this element defines the country associated with the account participant's  primary residence.
If the account participant is a non-natural person (i.e., an entity) this element defines the country associated with the entity’ s legal address.
</v>
      </c>
      <c r="D13" s="3"/>
      <c r="E13" s="39" t="str">
        <f>VLOOKUP(B13, DataDictionary_Element,3, FALSE)</f>
        <v>ALPHA(2)</v>
      </c>
      <c r="F13" s="67" t="s">
        <v>2033</v>
      </c>
      <c r="G13" s="10" t="s">
        <v>120</v>
      </c>
      <c r="H13" s="9"/>
    </row>
    <row r="14" spans="1:8" ht="89.25" x14ac:dyDescent="0.25">
      <c r="A14" s="26">
        <v>14</v>
      </c>
      <c r="B14" s="6" t="s">
        <v>269</v>
      </c>
      <c r="C14" s="39" t="str">
        <f>VLOOKUP(B14, DataDictionary_Element,2, FALSE)</f>
        <v xml:space="preserve">Country associated with the account participant's primary country of citizenship.
</v>
      </c>
      <c r="D14" s="3"/>
      <c r="E14" s="39" t="str">
        <f>VLOOKUP(B14, DataDictionary_Element,3, FALSE)</f>
        <v>ALPHA(2)</v>
      </c>
      <c r="F14" s="67" t="s">
        <v>2034</v>
      </c>
      <c r="G14" s="10" t="s">
        <v>120</v>
      </c>
      <c r="H14" s="9"/>
    </row>
  </sheetData>
  <autoFilter ref="A1:H14"/>
  <conditionalFormatting sqref="A5:B5 G9 A11 D5 F5:G5 C5:C8 D10:D12 F10:G12 E5:E12 B9:C12 B13:G13">
    <cfRule type="expression" dxfId="138" priority="13">
      <formula>MOD( ROW(),2)=1</formula>
    </cfRule>
  </conditionalFormatting>
  <conditionalFormatting sqref="A7:B7 A9 D7 F7:G7 A12:A13">
    <cfRule type="expression" dxfId="137" priority="12">
      <formula>MOD( ROW(),2)=1</formula>
    </cfRule>
  </conditionalFormatting>
  <conditionalFormatting sqref="A2:G2 G3 F4:G4 A3:E4 F6:G6 D6 A6:B6">
    <cfRule type="expression" dxfId="136" priority="11">
      <formula>MOD( ROW(),2)=1</formula>
    </cfRule>
  </conditionalFormatting>
  <conditionalFormatting sqref="A8:B8 A10 D8 F8:G8">
    <cfRule type="expression" dxfId="135" priority="10">
      <formula>MOD( ROW(),2)=1</formula>
    </cfRule>
  </conditionalFormatting>
  <conditionalFormatting sqref="F3">
    <cfRule type="expression" dxfId="134" priority="9">
      <formula>MOD( ROW(),2)=1</formula>
    </cfRule>
  </conditionalFormatting>
  <conditionalFormatting sqref="D9 F9">
    <cfRule type="expression" dxfId="133" priority="7">
      <formula>MOD( ROW(),2)=1</formula>
    </cfRule>
  </conditionalFormatting>
  <conditionalFormatting sqref="B14:E14 G14">
    <cfRule type="expression" dxfId="132" priority="5">
      <formula>MOD( ROW(),2)=1</formula>
    </cfRule>
  </conditionalFormatting>
  <conditionalFormatting sqref="A14">
    <cfRule type="expression" dxfId="131" priority="4">
      <formula>MOD( ROW(),2)=1</formula>
    </cfRule>
  </conditionalFormatting>
  <conditionalFormatting sqref="H2:H14">
    <cfRule type="expression" dxfId="130" priority="3">
      <formula>MOD( ROW(),2)=1</formula>
    </cfRule>
  </conditionalFormatting>
  <conditionalFormatting sqref="F14">
    <cfRule type="expression" dxfId="129" priority="1">
      <formula>MOD( ROW(),2)=1</formula>
    </cfRule>
  </conditionalFormatting>
  <printOptions gridLines="1"/>
  <pageMargins left="0.45" right="0.45" top="0.75" bottom="0.5" header="0.25" footer="0.3"/>
  <pageSetup scale="80" fitToWidth="0" fitToHeight="0" orientation="landscape" r:id="rId1"/>
  <headerFooter>
    <oddHeader>&amp;C&amp;F
&amp;A</oddHeader>
    <oddFooter>&amp;L© 2014 FINRA. All rights reserved. &amp;C10/1/2014&amp;RPage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tint="0.59999389629810485"/>
  </sheetPr>
  <dimension ref="A1:H14"/>
  <sheetViews>
    <sheetView workbookViewId="0">
      <pane ySplit="1" topLeftCell="A2" activePane="bottomLeft" state="frozen"/>
      <selection pane="bottomLeft"/>
    </sheetView>
  </sheetViews>
  <sheetFormatPr defaultRowHeight="15" x14ac:dyDescent="0.25"/>
  <cols>
    <col min="1" max="1" width="9.5703125" style="1" customWidth="1"/>
    <col min="2" max="2" width="16.7109375" style="1" customWidth="1"/>
    <col min="3" max="3" width="45.7109375" style="1" customWidth="1"/>
    <col min="4" max="4" width="7.85546875" style="1" customWidth="1"/>
    <col min="5" max="5" width="15.7109375" style="1" customWidth="1"/>
    <col min="6" max="6" width="34.42578125" style="1" customWidth="1"/>
    <col min="7" max="7" width="11.42578125" style="4" customWidth="1"/>
    <col min="8" max="8" width="19.28515625" style="1" customWidth="1"/>
    <col min="9" max="16384" width="9.140625" style="1"/>
  </cols>
  <sheetData>
    <row r="1" spans="1:8" ht="90" thickBot="1" x14ac:dyDescent="0.3">
      <c r="A1" s="17" t="s">
        <v>99</v>
      </c>
      <c r="B1" s="5" t="s">
        <v>100</v>
      </c>
      <c r="C1" s="5" t="s">
        <v>1464</v>
      </c>
      <c r="D1" s="5" t="s">
        <v>90</v>
      </c>
      <c r="E1" s="5" t="s">
        <v>1465</v>
      </c>
      <c r="F1" s="5" t="s">
        <v>103</v>
      </c>
      <c r="G1" s="5" t="s">
        <v>104</v>
      </c>
      <c r="H1" s="5" t="s">
        <v>1487</v>
      </c>
    </row>
    <row r="2" spans="1:8" ht="64.5" thickTop="1" x14ac:dyDescent="0.25">
      <c r="A2" s="26">
        <v>1</v>
      </c>
      <c r="B2" s="6" t="s">
        <v>1463</v>
      </c>
      <c r="C2" s="39" t="str">
        <f t="shared" ref="C2:C14" si="0">VLOOKUP(B2, DataDictionary_Element,2, FALSE)</f>
        <v xml:space="preserve">Action to be taken by FINRA on the specified record.
</v>
      </c>
      <c r="D2" s="3"/>
      <c r="E2" s="39" t="str">
        <f t="shared" ref="E2:E14" si="1">VLOOKUP(B2, DataDictionary_Element,3, FALSE)</f>
        <v>ALPHA(1)</v>
      </c>
      <c r="F2" s="6" t="s">
        <v>139</v>
      </c>
      <c r="G2" s="3" t="s">
        <v>107</v>
      </c>
      <c r="H2" s="6"/>
    </row>
    <row r="3" spans="1:8" ht="38.25" x14ac:dyDescent="0.25">
      <c r="A3" s="26">
        <v>2</v>
      </c>
      <c r="B3" s="6" t="s">
        <v>108</v>
      </c>
      <c r="C3" s="39" t="str">
        <f t="shared" si="0"/>
        <v xml:space="preserve">CARDS Record Type.
</v>
      </c>
      <c r="D3" s="3"/>
      <c r="E3" s="39" t="str">
        <f t="shared" si="1"/>
        <v>ALPHA(10)</v>
      </c>
      <c r="F3" s="8" t="s">
        <v>270</v>
      </c>
      <c r="G3" s="3" t="s">
        <v>107</v>
      </c>
      <c r="H3" s="6"/>
    </row>
    <row r="4" spans="1:8" ht="89.25" x14ac:dyDescent="0.25">
      <c r="A4" s="26">
        <v>3</v>
      </c>
      <c r="B4" s="6" t="s">
        <v>133</v>
      </c>
      <c r="C4" s="39" t="str">
        <f>VLOOKUP(B4, DataDictionary_Element,2, FALSE)</f>
        <v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v>
      </c>
      <c r="D4" s="3"/>
      <c r="E4" s="39" t="str">
        <f t="shared" si="1"/>
        <v>INTEGER</v>
      </c>
      <c r="F4" s="6" t="s">
        <v>1615</v>
      </c>
      <c r="G4" s="3" t="s">
        <v>120</v>
      </c>
      <c r="H4" s="6"/>
    </row>
    <row r="5" spans="1:8" ht="25.5" x14ac:dyDescent="0.25">
      <c r="A5" s="26">
        <v>4</v>
      </c>
      <c r="B5" s="6" t="s">
        <v>150</v>
      </c>
      <c r="C5" s="39" t="str">
        <f>VLOOKUP(B5, DataDictionary_Element,2, FALSE)</f>
        <v xml:space="preserve">Effective date of data.
</v>
      </c>
      <c r="D5" s="3" t="s">
        <v>146</v>
      </c>
      <c r="E5" s="39" t="str">
        <f>VLOOKUP(B5, DataDictionary_Element,3, FALSE)</f>
        <v>DATE</v>
      </c>
      <c r="F5" s="6" t="s">
        <v>207</v>
      </c>
      <c r="G5" s="3" t="s">
        <v>107</v>
      </c>
      <c r="H5" s="6"/>
    </row>
    <row r="6" spans="1:8" ht="51" x14ac:dyDescent="0.25">
      <c r="A6" s="26">
        <v>5</v>
      </c>
      <c r="B6" s="6" t="s">
        <v>145</v>
      </c>
      <c r="C6" s="39" t="str">
        <f>VLOOKUP(B6, DataDictionary_Element,2, FALSE)</f>
        <v xml:space="preserve">CRD Number of the clearing member. Clearing Firm may be the same as the Submitting Organization and/or the Client Firm.
</v>
      </c>
      <c r="D6" s="3" t="s">
        <v>146</v>
      </c>
      <c r="E6" s="39" t="str">
        <f t="shared" si="1"/>
        <v>INTEGER</v>
      </c>
      <c r="F6" s="6"/>
      <c r="G6" s="3" t="s">
        <v>107</v>
      </c>
      <c r="H6" s="6"/>
    </row>
    <row r="7" spans="1:8" ht="38.25" x14ac:dyDescent="0.25">
      <c r="A7" s="26">
        <v>6</v>
      </c>
      <c r="B7" s="6" t="s">
        <v>147</v>
      </c>
      <c r="C7" s="39" t="str">
        <f t="shared" si="0"/>
        <v xml:space="preserve">CRD Number of introducing member or, if there are no introducing members, the CLEARING FIRM CRD NUMBER.
</v>
      </c>
      <c r="D7" s="3" t="s">
        <v>146</v>
      </c>
      <c r="E7" s="39" t="str">
        <f t="shared" si="1"/>
        <v>INTEGER</v>
      </c>
      <c r="F7" s="6"/>
      <c r="G7" s="3" t="s">
        <v>107</v>
      </c>
      <c r="H7" s="6"/>
    </row>
    <row r="8" spans="1:8" ht="51" x14ac:dyDescent="0.25">
      <c r="A8" s="26">
        <v>7</v>
      </c>
      <c r="B8" s="6" t="s">
        <v>148</v>
      </c>
      <c r="C8" s="39" t="str">
        <f>VLOOKUP(B8, DataDictionary_Element,2, FALSE)</f>
        <v xml:space="preserve">Internal identifier of the introducing member or, if there are no introducing members, internal identifier or CRD Number of the Clearing Firm.
</v>
      </c>
      <c r="D8" s="3" t="s">
        <v>146</v>
      </c>
      <c r="E8" s="39" t="str">
        <f t="shared" si="1"/>
        <v>ALPHA(5)</v>
      </c>
      <c r="F8" s="6"/>
      <c r="G8" s="3" t="s">
        <v>107</v>
      </c>
      <c r="H8" s="6"/>
    </row>
    <row r="9" spans="1:8" ht="102" x14ac:dyDescent="0.25">
      <c r="A9" s="26">
        <v>8</v>
      </c>
      <c r="B9" s="6" t="s">
        <v>205</v>
      </c>
      <c r="C9" s="39" t="str">
        <f t="shared" si="0"/>
        <v xml:space="preserve">The value assigned by a member which uniquely identifies an account within that firm. If the account number is only unique with the concatenation of a branch identifier, then the account number must be concatenated. The account number must not include the type code (i.e., code representing, Margin, Cash, etc.).
</v>
      </c>
      <c r="D9" s="10" t="s">
        <v>146</v>
      </c>
      <c r="E9" s="39" t="str">
        <f t="shared" si="1"/>
        <v>ALPHA(100)</v>
      </c>
      <c r="F9" s="9" t="s">
        <v>1872</v>
      </c>
      <c r="G9" s="3" t="s">
        <v>107</v>
      </c>
      <c r="H9" s="6"/>
    </row>
    <row r="10" spans="1:8" ht="76.5" x14ac:dyDescent="0.25">
      <c r="A10" s="26">
        <v>9</v>
      </c>
      <c r="B10" s="6" t="s">
        <v>2220</v>
      </c>
      <c r="C10" s="39" t="str">
        <f t="shared" si="0"/>
        <v xml:space="preserve">If the servicing rep is an individual, then the individual internal representative identifier shall be provided.
If the servicing rep identifier belongs to a group or pool, then the group's internal representative identifier, shall be provided.
</v>
      </c>
      <c r="D10" s="3" t="s">
        <v>146</v>
      </c>
      <c r="E10" s="39" t="str">
        <f t="shared" si="1"/>
        <v>ALPHA(10)</v>
      </c>
      <c r="F10" s="6"/>
      <c r="G10" s="3" t="s">
        <v>107</v>
      </c>
      <c r="H10" s="6"/>
    </row>
    <row r="11" spans="1:8" ht="63.75" x14ac:dyDescent="0.25">
      <c r="A11" s="26">
        <v>10</v>
      </c>
      <c r="B11" s="6" t="s">
        <v>2221</v>
      </c>
      <c r="C11" s="39" t="str">
        <f>VLOOKUP(B11, DataDictionary_Element,2, FALSE)</f>
        <v xml:space="preserve">Identifier for the individual registered rep
</v>
      </c>
      <c r="D11" s="3" t="s">
        <v>146</v>
      </c>
      <c r="E11" s="39" t="str">
        <f>VLOOKUP(B11, DataDictionary_Element,3, FALSE)</f>
        <v>ALPHA(10)</v>
      </c>
      <c r="F11" s="6" t="s">
        <v>2008</v>
      </c>
      <c r="G11" s="3" t="s">
        <v>107</v>
      </c>
      <c r="H11" s="6"/>
    </row>
    <row r="12" spans="1:8" ht="63.75" x14ac:dyDescent="0.25">
      <c r="A12" s="26">
        <v>11</v>
      </c>
      <c r="B12" s="11" t="s">
        <v>1477</v>
      </c>
      <c r="C12" s="39" t="str">
        <f>VLOOKUP(B12, DataDictionary_Element,2, FALSE)</f>
        <v xml:space="preserve">Internal identifier of the branch office or line of business associated with the account 
</v>
      </c>
      <c r="D12" s="3"/>
      <c r="E12" s="39" t="str">
        <f>VLOOKUP(B12, DataDictionary_Element,3, FALSE)</f>
        <v>ALPHA(5)</v>
      </c>
      <c r="F12" s="6" t="s">
        <v>1921</v>
      </c>
      <c r="G12" s="58" t="s">
        <v>120</v>
      </c>
      <c r="H12" s="11"/>
    </row>
    <row r="13" spans="1:8" ht="140.25" x14ac:dyDescent="0.25">
      <c r="A13" s="26">
        <v>12</v>
      </c>
      <c r="B13" s="6" t="s">
        <v>1981</v>
      </c>
      <c r="C13" s="39" t="str">
        <f t="shared" si="0"/>
        <v xml:space="preserve">Indicates the percentage of compensation or commission the servicing representative receives.
</v>
      </c>
      <c r="D13" s="3"/>
      <c r="E13" s="39" t="str">
        <f t="shared" si="1"/>
        <v>DECIMAL</v>
      </c>
      <c r="F13" s="6" t="s">
        <v>1931</v>
      </c>
      <c r="G13" s="3" t="s">
        <v>107</v>
      </c>
      <c r="H13" s="6" t="s">
        <v>1959</v>
      </c>
    </row>
    <row r="14" spans="1:8" ht="51" x14ac:dyDescent="0.25">
      <c r="A14" s="26">
        <v>13</v>
      </c>
      <c r="B14" s="6" t="s">
        <v>271</v>
      </c>
      <c r="C14" s="39" t="str">
        <f t="shared" si="0"/>
        <v xml:space="preserve">Unique number assigned to the registered representative by the CRD system during the registration process.
</v>
      </c>
      <c r="D14" s="3"/>
      <c r="E14" s="39" t="str">
        <f t="shared" si="1"/>
        <v>INTEGER</v>
      </c>
      <c r="F14" s="6"/>
      <c r="G14" s="3" t="s">
        <v>107</v>
      </c>
      <c r="H14" s="6"/>
    </row>
  </sheetData>
  <autoFilter ref="A1:H14"/>
  <conditionalFormatting sqref="B5 D5 F5 C5:C8 D10 F10 E5:E10 B9:C10 B11:F13">
    <cfRule type="expression" dxfId="128" priority="21">
      <formula>MOD( ROW(),2)=1</formula>
    </cfRule>
  </conditionalFormatting>
  <conditionalFormatting sqref="B7 D7 F7">
    <cfRule type="expression" dxfId="127" priority="20">
      <formula>MOD( ROW(),2)=1</formula>
    </cfRule>
  </conditionalFormatting>
  <conditionalFormatting sqref="A2:F2 F4 A3:E4 F6 D6 B6 A5:A14">
    <cfRule type="expression" dxfId="126" priority="19">
      <formula>MOD( ROW(),2)=1</formula>
    </cfRule>
  </conditionalFormatting>
  <conditionalFormatting sqref="B8 D8 F8">
    <cfRule type="expression" dxfId="125" priority="18">
      <formula>MOD( ROW(),2)=1</formula>
    </cfRule>
  </conditionalFormatting>
  <conditionalFormatting sqref="F3">
    <cfRule type="expression" dxfId="124" priority="17">
      <formula>MOD( ROW(),2)=1</formula>
    </cfRule>
  </conditionalFormatting>
  <conditionalFormatting sqref="D9 F9">
    <cfRule type="expression" dxfId="123" priority="15">
      <formula>MOD( ROW(),2)=1</formula>
    </cfRule>
  </conditionalFormatting>
  <conditionalFormatting sqref="B14:F14">
    <cfRule type="expression" dxfId="122" priority="8">
      <formula>MOD( ROW(),2)=1</formula>
    </cfRule>
  </conditionalFormatting>
  <conditionalFormatting sqref="G5:H5 G9:H13">
    <cfRule type="expression" dxfId="121" priority="5">
      <formula>MOD( ROW(),2)=1</formula>
    </cfRule>
  </conditionalFormatting>
  <conditionalFormatting sqref="G7:H7">
    <cfRule type="expression" dxfId="120" priority="4">
      <formula>MOD( ROW(),2)=1</formula>
    </cfRule>
  </conditionalFormatting>
  <conditionalFormatting sqref="G2:H4 G6:H6">
    <cfRule type="expression" dxfId="119" priority="3">
      <formula>MOD( ROW(),2)=1</formula>
    </cfRule>
  </conditionalFormatting>
  <conditionalFormatting sqref="G8:H8">
    <cfRule type="expression" dxfId="118" priority="2">
      <formula>MOD( ROW(),2)=1</formula>
    </cfRule>
  </conditionalFormatting>
  <conditionalFormatting sqref="G14:H14">
    <cfRule type="expression" dxfId="117" priority="1">
      <formula>MOD( ROW(),2)=1</formula>
    </cfRule>
  </conditionalFormatting>
  <printOptions gridLines="1"/>
  <pageMargins left="0.45" right="0.45" top="0.75" bottom="0.5" header="0.25" footer="0.3"/>
  <pageSetup scale="80" fitToWidth="0" fitToHeight="0" orientation="landscape" r:id="rId1"/>
  <headerFooter>
    <oddHeader>&amp;C&amp;F
&amp;A</oddHeader>
    <oddFooter>&amp;L© 2014 FINRA. All rights reserved. &amp;C10/1/2014&amp;RPage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4" tint="0.59999389629810485"/>
    <pageSetUpPr fitToPage="1"/>
  </sheetPr>
  <dimension ref="A1:H25"/>
  <sheetViews>
    <sheetView zoomScaleNormal="100" workbookViewId="0">
      <pane ySplit="1" topLeftCell="A2" activePane="bottomLeft" state="frozen"/>
      <selection pane="bottomLeft"/>
    </sheetView>
  </sheetViews>
  <sheetFormatPr defaultRowHeight="15" x14ac:dyDescent="0.25"/>
  <cols>
    <col min="1" max="1" width="12.7109375" style="1" customWidth="1"/>
    <col min="2" max="2" width="16.7109375" style="1" customWidth="1"/>
    <col min="3" max="3" width="48.140625" style="1" customWidth="1"/>
    <col min="4" max="4" width="8.5703125" style="1" customWidth="1"/>
    <col min="5" max="5" width="15.7109375" style="1" customWidth="1"/>
    <col min="6" max="6" width="34.42578125" style="1" customWidth="1"/>
    <col min="7" max="7" width="11.42578125" style="72" customWidth="1"/>
    <col min="8" max="8" width="16.7109375" style="72" customWidth="1"/>
    <col min="9" max="16384" width="9.140625" style="1"/>
  </cols>
  <sheetData>
    <row r="1" spans="1:8" ht="89.25" x14ac:dyDescent="0.25">
      <c r="A1" s="53" t="s">
        <v>99</v>
      </c>
      <c r="B1" s="53" t="s">
        <v>100</v>
      </c>
      <c r="C1" s="53" t="s">
        <v>1464</v>
      </c>
      <c r="D1" s="53" t="s">
        <v>90</v>
      </c>
      <c r="E1" s="53" t="s">
        <v>1465</v>
      </c>
      <c r="F1" s="53" t="s">
        <v>103</v>
      </c>
      <c r="G1" s="53" t="s">
        <v>104</v>
      </c>
      <c r="H1" s="53" t="s">
        <v>1487</v>
      </c>
    </row>
    <row r="2" spans="1:8" ht="63.75" x14ac:dyDescent="0.25">
      <c r="A2" s="56">
        <v>1</v>
      </c>
      <c r="B2" s="43" t="s">
        <v>1463</v>
      </c>
      <c r="C2" s="101" t="str">
        <f t="shared" ref="C2:C24" si="0">VLOOKUP(B2, DataDictionary_Element,2, FALSE)</f>
        <v xml:space="preserve">Action to be taken by FINRA on the specified record.
</v>
      </c>
      <c r="D2" s="100"/>
      <c r="E2" s="101" t="str">
        <f t="shared" ref="E2:E22" si="1">VLOOKUP(B2, DataDictionary_Element,3, FALSE)</f>
        <v>ALPHA(1)</v>
      </c>
      <c r="F2" s="43" t="s">
        <v>139</v>
      </c>
      <c r="G2" s="56" t="s">
        <v>107</v>
      </c>
      <c r="H2" s="43"/>
    </row>
    <row r="3" spans="1:8" ht="38.25" x14ac:dyDescent="0.25">
      <c r="A3" s="56">
        <v>2</v>
      </c>
      <c r="B3" s="43" t="s">
        <v>108</v>
      </c>
      <c r="C3" s="101" t="str">
        <f t="shared" si="0"/>
        <v xml:space="preserve">CARDS Record Type.
</v>
      </c>
      <c r="D3" s="100"/>
      <c r="E3" s="101" t="str">
        <f t="shared" si="1"/>
        <v>ALPHA(10)</v>
      </c>
      <c r="F3" s="43" t="s">
        <v>1558</v>
      </c>
      <c r="G3" s="56" t="s">
        <v>107</v>
      </c>
      <c r="H3" s="43"/>
    </row>
    <row r="4" spans="1:8" ht="89.25" x14ac:dyDescent="0.25">
      <c r="A4" s="56">
        <v>3</v>
      </c>
      <c r="B4" s="43" t="s">
        <v>133</v>
      </c>
      <c r="C4" s="101" t="str">
        <f t="shared" si="0"/>
        <v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v>
      </c>
      <c r="D4" s="100"/>
      <c r="E4" s="101" t="str">
        <f t="shared" si="1"/>
        <v>INTEGER</v>
      </c>
      <c r="F4" s="43" t="s">
        <v>1615</v>
      </c>
      <c r="G4" s="56" t="s">
        <v>120</v>
      </c>
      <c r="H4" s="43"/>
    </row>
    <row r="5" spans="1:8" ht="25.5" x14ac:dyDescent="0.25">
      <c r="A5" s="56">
        <v>4</v>
      </c>
      <c r="B5" s="43" t="s">
        <v>150</v>
      </c>
      <c r="C5" s="101" t="str">
        <f t="shared" si="0"/>
        <v xml:space="preserve">Effective date of data.
</v>
      </c>
      <c r="D5" s="100"/>
      <c r="E5" s="101" t="str">
        <f t="shared" si="1"/>
        <v>DATE</v>
      </c>
      <c r="F5" s="43" t="s">
        <v>195</v>
      </c>
      <c r="G5" s="56" t="s">
        <v>107</v>
      </c>
      <c r="H5" s="43"/>
    </row>
    <row r="6" spans="1:8" ht="51" x14ac:dyDescent="0.25">
      <c r="A6" s="56">
        <v>5</v>
      </c>
      <c r="B6" s="43" t="s">
        <v>145</v>
      </c>
      <c r="C6" s="101" t="str">
        <f t="shared" si="0"/>
        <v xml:space="preserve">CRD Number of the clearing member. Clearing Firm may be the same as the Submitting Organization and/or the Client Firm.
</v>
      </c>
      <c r="D6" s="100" t="s">
        <v>146</v>
      </c>
      <c r="E6" s="101" t="str">
        <f t="shared" si="1"/>
        <v>INTEGER</v>
      </c>
      <c r="F6" s="43"/>
      <c r="G6" s="56" t="s">
        <v>107</v>
      </c>
      <c r="H6" s="43"/>
    </row>
    <row r="7" spans="1:8" ht="38.25" x14ac:dyDescent="0.25">
      <c r="A7" s="56">
        <v>6</v>
      </c>
      <c r="B7" s="43" t="s">
        <v>147</v>
      </c>
      <c r="C7" s="101" t="str">
        <f t="shared" si="0"/>
        <v xml:space="preserve">CRD Number of introducing member or, if there are no introducing members, the CLEARING FIRM CRD NUMBER.
</v>
      </c>
      <c r="D7" s="100" t="s">
        <v>146</v>
      </c>
      <c r="E7" s="101" t="str">
        <f t="shared" si="1"/>
        <v>INTEGER</v>
      </c>
      <c r="F7" s="43"/>
      <c r="G7" s="56" t="s">
        <v>107</v>
      </c>
      <c r="H7" s="43"/>
    </row>
    <row r="8" spans="1:8" ht="51" x14ac:dyDescent="0.25">
      <c r="A8" s="56">
        <v>7</v>
      </c>
      <c r="B8" s="43" t="s">
        <v>148</v>
      </c>
      <c r="C8" s="101" t="str">
        <f t="shared" si="0"/>
        <v xml:space="preserve">Internal identifier of the introducing member or, if there are no introducing members, internal identifier or CRD Number of the Clearing Firm.
</v>
      </c>
      <c r="D8" s="100" t="s">
        <v>146</v>
      </c>
      <c r="E8" s="101" t="str">
        <f t="shared" si="1"/>
        <v>ALPHA(5)</v>
      </c>
      <c r="F8" s="43"/>
      <c r="G8" s="56" t="s">
        <v>107</v>
      </c>
      <c r="H8" s="43"/>
    </row>
    <row r="9" spans="1:8" ht="89.25" x14ac:dyDescent="0.25">
      <c r="A9" s="56">
        <v>8</v>
      </c>
      <c r="B9" s="43" t="s">
        <v>205</v>
      </c>
      <c r="C9" s="101" t="str">
        <f t="shared" si="0"/>
        <v xml:space="preserve">The value assigned by a member which uniquely identifies an account within that firm. If the account number is only unique with the concatenation of a branch identifier, then the account number must be concatenated. The account number must not include the type code (i.e., code representing, Margin, Cash, etc.).
</v>
      </c>
      <c r="D9" s="100" t="s">
        <v>146</v>
      </c>
      <c r="E9" s="101" t="str">
        <f t="shared" si="1"/>
        <v>ALPHA(100)</v>
      </c>
      <c r="F9" s="43" t="s">
        <v>1872</v>
      </c>
      <c r="G9" s="56" t="s">
        <v>107</v>
      </c>
      <c r="H9" s="43"/>
    </row>
    <row r="10" spans="1:8" ht="63.75" x14ac:dyDescent="0.25">
      <c r="A10" s="56">
        <v>9</v>
      </c>
      <c r="B10" s="43" t="s">
        <v>1477</v>
      </c>
      <c r="C10" s="101" t="str">
        <f t="shared" si="0"/>
        <v xml:space="preserve">Internal identifier of the branch office or line of business associated with the account 
</v>
      </c>
      <c r="D10" s="100"/>
      <c r="E10" s="101" t="str">
        <f t="shared" si="1"/>
        <v>ALPHA(5)</v>
      </c>
      <c r="F10" s="43" t="s">
        <v>1921</v>
      </c>
      <c r="G10" s="56" t="s">
        <v>120</v>
      </c>
      <c r="H10" s="43"/>
    </row>
    <row r="11" spans="1:8" ht="38.25" x14ac:dyDescent="0.25">
      <c r="A11" s="56">
        <v>10</v>
      </c>
      <c r="B11" s="43" t="s">
        <v>244</v>
      </c>
      <c r="C11" s="101" t="str">
        <f t="shared" si="0"/>
        <v xml:space="preserve">Branch CRD Number for the internal branch identifier.
</v>
      </c>
      <c r="D11" s="100"/>
      <c r="E11" s="101" t="str">
        <f t="shared" si="1"/>
        <v>INTEGER</v>
      </c>
      <c r="F11" s="43" t="s">
        <v>1828</v>
      </c>
      <c r="G11" s="56" t="s">
        <v>120</v>
      </c>
      <c r="H11" s="43"/>
    </row>
    <row r="12" spans="1:8" ht="165.75" x14ac:dyDescent="0.25">
      <c r="A12" s="56">
        <v>11</v>
      </c>
      <c r="B12" s="43" t="s">
        <v>264</v>
      </c>
      <c r="C12" s="101" t="str">
        <f t="shared" si="0"/>
        <v xml:space="preserve">As per the Financial Action Task Force (FATF) definition, "Politically Exposed Persons” (PEPs) are individuals who are or have been entrusted with prominent public functions in a foreign country, for example Heads of State or of government, senior politicians, senior government, judicial or military officials, senior executives of state owned corporations, important political party officials. Business relationships with family members or close associates of PEPs involve reputational risks similar to those with PEPs themselves. The definition is not intended to cover middle ranking or more junior individuals in the foregoing categories.
</v>
      </c>
      <c r="D12" s="100"/>
      <c r="E12" s="101" t="str">
        <f t="shared" si="1"/>
        <v>ALPHA(2)</v>
      </c>
      <c r="F12" s="43" t="s">
        <v>1932</v>
      </c>
      <c r="G12" s="56" t="s">
        <v>107</v>
      </c>
      <c r="H12" s="43"/>
    </row>
    <row r="13" spans="1:8" ht="165.75" x14ac:dyDescent="0.25">
      <c r="A13" s="56">
        <v>12</v>
      </c>
      <c r="B13" s="43" t="s">
        <v>265</v>
      </c>
      <c r="C13" s="101" t="str">
        <f t="shared" si="0"/>
        <v xml:space="preserve">Indicates if the account participant is related to an employee at the member.
</v>
      </c>
      <c r="D13" s="100"/>
      <c r="E13" s="101" t="str">
        <f t="shared" si="1"/>
        <v>ALPHA(2)</v>
      </c>
      <c r="F13" s="43" t="s">
        <v>1932</v>
      </c>
      <c r="G13" s="56" t="s">
        <v>107</v>
      </c>
      <c r="H13" s="43"/>
    </row>
    <row r="14" spans="1:8" ht="165.75" x14ac:dyDescent="0.25">
      <c r="A14" s="56">
        <v>13</v>
      </c>
      <c r="B14" s="43" t="s">
        <v>266</v>
      </c>
      <c r="C14" s="101" t="str">
        <f t="shared" si="0"/>
        <v>Indicates if the account participant is related to a registered rep of another broker dealer firm.</v>
      </c>
      <c r="D14" s="100"/>
      <c r="E14" s="101" t="str">
        <f t="shared" si="1"/>
        <v>ALPHA(2)</v>
      </c>
      <c r="F14" s="43" t="s">
        <v>1933</v>
      </c>
      <c r="G14" s="56" t="s">
        <v>107</v>
      </c>
      <c r="H14" s="43"/>
    </row>
    <row r="15" spans="1:8" ht="178.5" x14ac:dyDescent="0.25">
      <c r="A15" s="56">
        <v>14</v>
      </c>
      <c r="B15" s="43" t="s">
        <v>267</v>
      </c>
      <c r="C15" s="101" t="str">
        <f t="shared" si="0"/>
        <v xml:space="preserve">Indicates if the account participant or control person is a senior officer, director or 10% or more shareholder of a public company.
</v>
      </c>
      <c r="D15" s="100"/>
      <c r="E15" s="101" t="str">
        <f t="shared" si="1"/>
        <v>ALPHA(2)</v>
      </c>
      <c r="F15" s="43" t="s">
        <v>1934</v>
      </c>
      <c r="G15" s="56" t="s">
        <v>107</v>
      </c>
      <c r="H15" s="43"/>
    </row>
    <row r="16" spans="1:8" ht="63.75" x14ac:dyDescent="0.25">
      <c r="A16" s="56">
        <v>15</v>
      </c>
      <c r="B16" s="43" t="s">
        <v>1585</v>
      </c>
      <c r="C16" s="101" t="str">
        <f>VLOOKUP(B16, DataDictionary_Element,2, FALSE)</f>
        <v xml:space="preserve">The label associated with the primary account investment time horizon or account time horizon ranked first, as identified on the new account form.
</v>
      </c>
      <c r="D16" s="100"/>
      <c r="E16" s="101" t="str">
        <f t="shared" si="1"/>
        <v>ALPHA(200)</v>
      </c>
      <c r="F16" s="43" t="s">
        <v>1879</v>
      </c>
      <c r="G16" s="56" t="s">
        <v>120</v>
      </c>
      <c r="H16" s="43"/>
    </row>
    <row r="17" spans="1:8" ht="63.75" x14ac:dyDescent="0.25">
      <c r="A17" s="56">
        <v>16</v>
      </c>
      <c r="B17" s="43" t="s">
        <v>248</v>
      </c>
      <c r="C17" s="101" t="str">
        <f t="shared" si="0"/>
        <v xml:space="preserve">The label associated with the primary account objective or account objective ranked first, as identified on the new account form.
</v>
      </c>
      <c r="D17" s="100"/>
      <c r="E17" s="101" t="str">
        <f t="shared" si="1"/>
        <v>ALPHA(200)</v>
      </c>
      <c r="F17" s="43" t="s">
        <v>1879</v>
      </c>
      <c r="G17" s="56" t="s">
        <v>120</v>
      </c>
      <c r="H17" s="43"/>
    </row>
    <row r="18" spans="1:8" ht="51" x14ac:dyDescent="0.25">
      <c r="A18" s="56">
        <v>17</v>
      </c>
      <c r="B18" s="43" t="s">
        <v>249</v>
      </c>
      <c r="C18" s="101" t="str">
        <f t="shared" si="0"/>
        <v xml:space="preserve">The label associated with primary risk tolerance (amount of risk an individual or entity is comfortable with), as identified on the new account form.
</v>
      </c>
      <c r="D18" s="100"/>
      <c r="E18" s="101" t="str">
        <f t="shared" si="1"/>
        <v>ALPHA(200)</v>
      </c>
      <c r="F18" s="43" t="s">
        <v>1658</v>
      </c>
      <c r="G18" s="56" t="s">
        <v>120</v>
      </c>
      <c r="H18" s="43"/>
    </row>
    <row r="19" spans="1:8" ht="51" x14ac:dyDescent="0.25">
      <c r="A19" s="56">
        <v>18</v>
      </c>
      <c r="B19" s="43" t="s">
        <v>1469</v>
      </c>
      <c r="C19" s="101" t="str">
        <f t="shared" si="0"/>
        <v xml:space="preserve">The amount by which assets exceed liabilities (excluding primary residence) as reported by the account owner.
</v>
      </c>
      <c r="D19" s="100"/>
      <c r="E19" s="101" t="str">
        <f t="shared" si="1"/>
        <v>ALPHA(100)</v>
      </c>
      <c r="F19" s="43" t="s">
        <v>1658</v>
      </c>
      <c r="G19" s="56" t="s">
        <v>120</v>
      </c>
      <c r="H19" s="43"/>
    </row>
    <row r="20" spans="1:8" ht="63.75" x14ac:dyDescent="0.25">
      <c r="A20" s="56">
        <v>19</v>
      </c>
      <c r="B20" s="43" t="s">
        <v>250</v>
      </c>
      <c r="C20" s="101" t="str">
        <f t="shared" si="0"/>
        <v xml:space="preserve">Indicates if the account is managed by the investor.
</v>
      </c>
      <c r="D20" s="100"/>
      <c r="E20" s="101" t="str">
        <f t="shared" si="1"/>
        <v>ALPHA(2)</v>
      </c>
      <c r="F20" s="43" t="s">
        <v>1619</v>
      </c>
      <c r="G20" s="56" t="s">
        <v>107</v>
      </c>
      <c r="H20" s="43"/>
    </row>
    <row r="21" spans="1:8" ht="63.75" x14ac:dyDescent="0.25">
      <c r="A21" s="56">
        <v>20</v>
      </c>
      <c r="B21" s="43" t="s">
        <v>251</v>
      </c>
      <c r="C21" s="101" t="str">
        <f t="shared" si="0"/>
        <v xml:space="preserve">Identifies if the account is serviced by a rep group or pool.
</v>
      </c>
      <c r="D21" s="100"/>
      <c r="E21" s="101" t="str">
        <f t="shared" si="1"/>
        <v>ALPHA(2)</v>
      </c>
      <c r="F21" s="43" t="s">
        <v>1619</v>
      </c>
      <c r="G21" s="56" t="s">
        <v>107</v>
      </c>
      <c r="H21" s="43"/>
    </row>
    <row r="22" spans="1:8" ht="140.25" x14ac:dyDescent="0.25">
      <c r="A22" s="56">
        <v>21</v>
      </c>
      <c r="B22" s="43" t="s">
        <v>263</v>
      </c>
      <c r="C22" s="101" t="str">
        <f t="shared" si="0"/>
        <v xml:space="preserve">The birth year of the youngest account owner participant on the account.
</v>
      </c>
      <c r="D22" s="100"/>
      <c r="E22" s="101" t="str">
        <f t="shared" si="1"/>
        <v>INTEGER</v>
      </c>
      <c r="F22" s="43" t="s">
        <v>1935</v>
      </c>
      <c r="G22" s="56" t="s">
        <v>120</v>
      </c>
      <c r="H22" s="43"/>
    </row>
    <row r="23" spans="1:8" ht="89.25" x14ac:dyDescent="0.25">
      <c r="A23" s="56">
        <v>22</v>
      </c>
      <c r="B23" s="43" t="s">
        <v>1896</v>
      </c>
      <c r="C23" s="101" t="str">
        <f t="shared" si="0"/>
        <v xml:space="preserve">Indicates if the account is part of a group of accounts combined under a suitability relationship.
</v>
      </c>
      <c r="D23" s="100"/>
      <c r="E23" s="101" t="str">
        <f>VLOOKUP(B23, DataDictionary_Element,3, FALSE)</f>
        <v>ALPHA(2)</v>
      </c>
      <c r="F23" s="43" t="s">
        <v>1898</v>
      </c>
      <c r="G23" s="56" t="s">
        <v>107</v>
      </c>
      <c r="H23" s="43"/>
    </row>
    <row r="24" spans="1:8" ht="102" x14ac:dyDescent="0.25">
      <c r="A24" s="56">
        <v>23</v>
      </c>
      <c r="B24" s="43" t="s">
        <v>1894</v>
      </c>
      <c r="C24" s="101" t="str">
        <f t="shared" si="0"/>
        <v xml:space="preserve">Identifies the parent account number for a group of accounts that have been grouped together for Suitability purposes, with the intent that the parent account suitability information is applicable to the all accounts in the group.
</v>
      </c>
      <c r="D24" s="100"/>
      <c r="E24" s="101" t="str">
        <f>VLOOKUP(B24, DataDictionary_Element,3, FALSE)</f>
        <v>ALPHA(100)</v>
      </c>
      <c r="F24" s="43" t="s">
        <v>1936</v>
      </c>
      <c r="G24" s="56" t="s">
        <v>127</v>
      </c>
      <c r="H24" s="43" t="s">
        <v>1937</v>
      </c>
    </row>
    <row r="25" spans="1:8" ht="63.75" x14ac:dyDescent="0.25">
      <c r="A25" s="56">
        <v>24</v>
      </c>
      <c r="B25" s="43" t="s">
        <v>1895</v>
      </c>
      <c r="C25" s="101" t="str">
        <f t="shared" ref="C25" si="2">VLOOKUP(B25, DataDictionary_Element,2, FALSE)</f>
        <v xml:space="preserve">Indicates that the account is a parent account for a group of accounts that have been grouped together for Suitability purposes
</v>
      </c>
      <c r="D25" s="100"/>
      <c r="E25" s="101" t="str">
        <f>VLOOKUP(B25, DataDictionary_Element,3, FALSE)</f>
        <v>ALPHA(2)</v>
      </c>
      <c r="F25" s="43" t="s">
        <v>1619</v>
      </c>
      <c r="G25" s="56" t="s">
        <v>107</v>
      </c>
      <c r="H25" s="43"/>
    </row>
  </sheetData>
  <pageMargins left="0.45" right="0.45" top="0.75" bottom="0.5" header="0.25" footer="0.3"/>
  <pageSetup scale="78" fitToHeight="0" orientation="landscape" r:id="rId1"/>
  <headerFooter>
    <oddHeader>&amp;C&amp;F
&amp;A</oddHeader>
    <oddFooter>&amp;L© 2014 FINRA. All rights reserved. &amp;C10/1/2014&amp;RPage &amp;P</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4" tint="0.59999389629810485"/>
  </sheetPr>
  <dimension ref="A1:H21"/>
  <sheetViews>
    <sheetView zoomScaleNormal="100" workbookViewId="0">
      <pane ySplit="1" topLeftCell="A2" activePane="bottomLeft" state="frozen"/>
      <selection pane="bottomLeft"/>
    </sheetView>
  </sheetViews>
  <sheetFormatPr defaultRowHeight="15" x14ac:dyDescent="0.25"/>
  <cols>
    <col min="1" max="1" width="10.5703125" style="1" customWidth="1"/>
    <col min="2" max="2" width="16.7109375" style="1" customWidth="1"/>
    <col min="3" max="3" width="46.140625" style="1" customWidth="1"/>
    <col min="4" max="4" width="8.140625" style="1" customWidth="1"/>
    <col min="5" max="5" width="15.7109375" style="1" customWidth="1"/>
    <col min="6" max="6" width="40.7109375" style="1" customWidth="1"/>
    <col min="7" max="7" width="11.85546875" style="72" customWidth="1"/>
    <col min="8" max="8" width="10.85546875" style="72" customWidth="1"/>
    <col min="9" max="16384" width="9.140625" style="1"/>
  </cols>
  <sheetData>
    <row r="1" spans="1:8" ht="90" thickBot="1" x14ac:dyDescent="0.3">
      <c r="A1" s="17" t="s">
        <v>99</v>
      </c>
      <c r="B1" s="5" t="s">
        <v>100</v>
      </c>
      <c r="C1" s="5" t="s">
        <v>1464</v>
      </c>
      <c r="D1" s="5" t="s">
        <v>90</v>
      </c>
      <c r="E1" s="5" t="s">
        <v>1465</v>
      </c>
      <c r="F1" s="65" t="s">
        <v>103</v>
      </c>
      <c r="G1" s="52" t="s">
        <v>104</v>
      </c>
      <c r="H1" s="52" t="s">
        <v>1487</v>
      </c>
    </row>
    <row r="2" spans="1:8" ht="64.5" thickTop="1" x14ac:dyDescent="0.25">
      <c r="A2" s="26">
        <v>1</v>
      </c>
      <c r="B2" s="6" t="s">
        <v>1463</v>
      </c>
      <c r="C2" s="39" t="str">
        <f t="shared" ref="C2:C20" si="0">VLOOKUP(B2, DataDictionary_Element,2, FALSE)</f>
        <v xml:space="preserve">Action to be taken by FINRA on the specified record.
</v>
      </c>
      <c r="D2" s="3"/>
      <c r="E2" s="39" t="str">
        <f t="shared" ref="E2:E20" si="1">VLOOKUP(B2, DataDictionary_Element,3, FALSE)</f>
        <v>ALPHA(1)</v>
      </c>
      <c r="F2" s="67" t="s">
        <v>139</v>
      </c>
      <c r="G2" s="10" t="s">
        <v>107</v>
      </c>
      <c r="H2" s="9"/>
    </row>
    <row r="3" spans="1:8" ht="64.5" customHeight="1" x14ac:dyDescent="0.25">
      <c r="A3" s="26">
        <v>2</v>
      </c>
      <c r="B3" s="6" t="s">
        <v>108</v>
      </c>
      <c r="C3" s="39" t="str">
        <f t="shared" si="0"/>
        <v xml:space="preserve">CARDS Record Type.
</v>
      </c>
      <c r="D3" s="3"/>
      <c r="E3" s="39" t="str">
        <f t="shared" si="1"/>
        <v>ALPHA(10)</v>
      </c>
      <c r="F3" s="68" t="s">
        <v>285</v>
      </c>
      <c r="G3" s="10" t="s">
        <v>107</v>
      </c>
      <c r="H3" s="9"/>
    </row>
    <row r="4" spans="1:8" ht="89.25" x14ac:dyDescent="0.25">
      <c r="A4" s="26">
        <v>3</v>
      </c>
      <c r="B4" s="6" t="s">
        <v>133</v>
      </c>
      <c r="C4" s="39" t="str">
        <f t="shared" si="0"/>
        <v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v>
      </c>
      <c r="D4" s="3"/>
      <c r="E4" s="39" t="str">
        <f t="shared" si="1"/>
        <v>INTEGER</v>
      </c>
      <c r="F4" s="67" t="s">
        <v>1615</v>
      </c>
      <c r="G4" s="10" t="s">
        <v>120</v>
      </c>
      <c r="H4" s="9"/>
    </row>
    <row r="5" spans="1:8" ht="25.5" x14ac:dyDescent="0.25">
      <c r="A5" s="26">
        <v>4</v>
      </c>
      <c r="B5" s="6" t="s">
        <v>150</v>
      </c>
      <c r="C5" s="39" t="str">
        <f>VLOOKUP(B5, DataDictionary_Element,2, FALSE)</f>
        <v xml:space="preserve">Effective date of data.
</v>
      </c>
      <c r="D5" s="3" t="s">
        <v>146</v>
      </c>
      <c r="E5" s="39" t="str">
        <f>VLOOKUP(B5, DataDictionary_Element,3, FALSE)</f>
        <v>DATE</v>
      </c>
      <c r="F5" s="67" t="s">
        <v>151</v>
      </c>
      <c r="G5" s="10" t="s">
        <v>107</v>
      </c>
      <c r="H5" s="9"/>
    </row>
    <row r="6" spans="1:8" ht="51" x14ac:dyDescent="0.25">
      <c r="A6" s="26">
        <v>5</v>
      </c>
      <c r="B6" s="6" t="s">
        <v>145</v>
      </c>
      <c r="C6" s="39" t="str">
        <f>VLOOKUP(B6, DataDictionary_Element,2, FALSE)</f>
        <v xml:space="preserve">CRD Number of the clearing member. Clearing Firm may be the same as the Submitting Organization and/or the Client Firm.
</v>
      </c>
      <c r="D6" s="3" t="s">
        <v>146</v>
      </c>
      <c r="E6" s="39" t="str">
        <f t="shared" si="1"/>
        <v>INTEGER</v>
      </c>
      <c r="F6" s="67"/>
      <c r="G6" s="10" t="s">
        <v>107</v>
      </c>
      <c r="H6" s="9"/>
    </row>
    <row r="7" spans="1:8" ht="38.25" x14ac:dyDescent="0.25">
      <c r="A7" s="26">
        <v>6</v>
      </c>
      <c r="B7" s="6" t="s">
        <v>147</v>
      </c>
      <c r="C7" s="39" t="str">
        <f>VLOOKUP(B7, DataDictionary_Element,2, FALSE)</f>
        <v xml:space="preserve">CRD Number of introducing member or, if there are no introducing members, the CLEARING FIRM CRD NUMBER.
</v>
      </c>
      <c r="D7" s="3" t="s">
        <v>146</v>
      </c>
      <c r="E7" s="39" t="str">
        <f t="shared" si="1"/>
        <v>INTEGER</v>
      </c>
      <c r="F7" s="67"/>
      <c r="G7" s="10" t="s">
        <v>107</v>
      </c>
      <c r="H7" s="9"/>
    </row>
    <row r="8" spans="1:8" ht="51" x14ac:dyDescent="0.25">
      <c r="A8" s="26">
        <v>7</v>
      </c>
      <c r="B8" s="6" t="s">
        <v>148</v>
      </c>
      <c r="C8" s="39" t="str">
        <f t="shared" si="0"/>
        <v xml:space="preserve">Internal identifier of the introducing member or, if there are no introducing members, internal identifier or CRD Number of the Clearing Firm.
</v>
      </c>
      <c r="D8" s="3" t="s">
        <v>146</v>
      </c>
      <c r="E8" s="39" t="str">
        <f t="shared" si="1"/>
        <v>ALPHA(5)</v>
      </c>
      <c r="F8" s="67"/>
      <c r="G8" s="10" t="s">
        <v>107</v>
      </c>
      <c r="H8" s="9"/>
    </row>
    <row r="9" spans="1:8" ht="76.5" x14ac:dyDescent="0.25">
      <c r="A9" s="26">
        <v>8</v>
      </c>
      <c r="B9" s="6" t="s">
        <v>166</v>
      </c>
      <c r="C9" s="39" t="str">
        <f t="shared" si="0"/>
        <v xml:space="preserve">Unique identifier assigned to the security in the member's security master. If the internal unique identifier is the same as the CUSIP, provide the CUSIP. If the unique identifier is a system-generated number provide that value.
</v>
      </c>
      <c r="D9" s="3" t="s">
        <v>146</v>
      </c>
      <c r="E9" s="39" t="str">
        <f t="shared" si="1"/>
        <v>ALPHA(25)</v>
      </c>
      <c r="F9" s="67"/>
      <c r="G9" s="10" t="s">
        <v>107</v>
      </c>
      <c r="H9" s="9"/>
    </row>
    <row r="10" spans="1:8" ht="38.25" x14ac:dyDescent="0.25">
      <c r="A10" s="26">
        <v>9</v>
      </c>
      <c r="B10" s="6" t="s">
        <v>284</v>
      </c>
      <c r="C10" s="39" t="str">
        <f>VLOOKUP(B10, DataDictionary_Element,2, FALSE)</f>
        <v xml:space="preserve">Contains the CUSIP or TBA CUSIP identifier or CINS number associated with the issue.
</v>
      </c>
      <c r="D10" s="3"/>
      <c r="E10" s="39" t="str">
        <f t="shared" si="1"/>
        <v>ALPHA(9)</v>
      </c>
      <c r="F10" s="67" t="s">
        <v>1938</v>
      </c>
      <c r="G10" s="10" t="s">
        <v>120</v>
      </c>
      <c r="H10" s="9"/>
    </row>
    <row r="11" spans="1:8" ht="38.25" x14ac:dyDescent="0.25">
      <c r="A11" s="26">
        <v>10</v>
      </c>
      <c r="B11" s="6" t="s">
        <v>282</v>
      </c>
      <c r="C11" s="39" t="str">
        <f t="shared" si="0"/>
        <v xml:space="preserve">This field designates the ISIN assigned to this security.
</v>
      </c>
      <c r="D11" s="3"/>
      <c r="E11" s="39" t="str">
        <f t="shared" si="1"/>
        <v>ALPHA(12)</v>
      </c>
      <c r="F11" s="67" t="s">
        <v>1939</v>
      </c>
      <c r="G11" s="10" t="s">
        <v>120</v>
      </c>
      <c r="H11" s="9"/>
    </row>
    <row r="12" spans="1:8" ht="38.25" x14ac:dyDescent="0.25">
      <c r="A12" s="26">
        <v>11</v>
      </c>
      <c r="B12" s="6" t="s">
        <v>280</v>
      </c>
      <c r="C12" s="39" t="str">
        <f t="shared" si="0"/>
        <v xml:space="preserve">Designates the Issue Identifier as a SEDOL.
</v>
      </c>
      <c r="D12" s="3"/>
      <c r="E12" s="39" t="str">
        <f t="shared" si="1"/>
        <v>ALPHA(7)</v>
      </c>
      <c r="F12" s="67" t="s">
        <v>1940</v>
      </c>
      <c r="G12" s="10" t="s">
        <v>120</v>
      </c>
      <c r="H12" s="9"/>
    </row>
    <row r="13" spans="1:8" ht="38.25" x14ac:dyDescent="0.25">
      <c r="A13" s="26">
        <v>12</v>
      </c>
      <c r="B13" s="6" t="s">
        <v>279</v>
      </c>
      <c r="C13" s="39" t="str">
        <f t="shared" si="0"/>
        <v xml:space="preserve">Designates the Issue Identifier as a SEDOL.
</v>
      </c>
      <c r="D13" s="3"/>
      <c r="E13" s="39" t="str">
        <f t="shared" si="1"/>
        <v>ALPHA(7)</v>
      </c>
      <c r="F13" s="67" t="s">
        <v>1941</v>
      </c>
      <c r="G13" s="10" t="s">
        <v>120</v>
      </c>
      <c r="H13" s="9"/>
    </row>
    <row r="14" spans="1:8" ht="38.25" x14ac:dyDescent="0.25">
      <c r="A14" s="26">
        <v>13</v>
      </c>
      <c r="B14" s="6" t="s">
        <v>278</v>
      </c>
      <c r="C14" s="39" t="str">
        <f t="shared" si="0"/>
        <v xml:space="preserve">Designates the Issue Identifier as a SEDOL.
</v>
      </c>
      <c r="D14" s="3"/>
      <c r="E14" s="39" t="str">
        <f t="shared" si="1"/>
        <v>ALPHA(7)</v>
      </c>
      <c r="F14" s="67" t="s">
        <v>1941</v>
      </c>
      <c r="G14" s="10" t="s">
        <v>120</v>
      </c>
      <c r="H14" s="9"/>
    </row>
    <row r="15" spans="1:8" ht="114.75" x14ac:dyDescent="0.25">
      <c r="A15" s="26">
        <v>14</v>
      </c>
      <c r="B15" s="6" t="s">
        <v>1586</v>
      </c>
      <c r="C15" s="39" t="str">
        <f>VLOOKUP(B15, DataDictionary_Element,2, FALSE)</f>
        <v xml:space="preserve">The valid OCC symbol for an option.
</v>
      </c>
      <c r="D15" s="3"/>
      <c r="E15" s="39" t="str">
        <f>VLOOKUP(B15, DataDictionary_Element,3, FALSE)</f>
        <v>ALPHA(21)</v>
      </c>
      <c r="F15" s="67" t="s">
        <v>1942</v>
      </c>
      <c r="G15" s="10" t="s">
        <v>120</v>
      </c>
      <c r="H15" s="9"/>
    </row>
    <row r="16" spans="1:8" ht="51" x14ac:dyDescent="0.25">
      <c r="A16" s="26">
        <v>15</v>
      </c>
      <c r="B16" s="6" t="s">
        <v>1473</v>
      </c>
      <c r="C16" s="39" t="str">
        <f t="shared" si="0"/>
        <v xml:space="preserve">Indicates the type of security traded on the transaction.
</v>
      </c>
      <c r="D16" s="3"/>
      <c r="E16" s="39" t="str">
        <f t="shared" si="1"/>
        <v>ALPHA(13)</v>
      </c>
      <c r="F16" s="67" t="s">
        <v>2035</v>
      </c>
      <c r="G16" s="10" t="s">
        <v>107</v>
      </c>
      <c r="H16" s="9"/>
    </row>
    <row r="17" spans="1:8" ht="38.25" x14ac:dyDescent="0.25">
      <c r="A17" s="26">
        <v>16</v>
      </c>
      <c r="B17" s="6" t="s">
        <v>274</v>
      </c>
      <c r="C17" s="39" t="str">
        <f t="shared" si="0"/>
        <v xml:space="preserve">The description of the security.
</v>
      </c>
      <c r="D17" s="3"/>
      <c r="E17" s="39" t="str">
        <f t="shared" si="1"/>
        <v>ALPHA(200)</v>
      </c>
      <c r="F17" s="67" t="s">
        <v>1943</v>
      </c>
      <c r="G17" s="10" t="s">
        <v>107</v>
      </c>
      <c r="H17" s="9"/>
    </row>
    <row r="18" spans="1:8" ht="38.25" x14ac:dyDescent="0.25">
      <c r="A18" s="26">
        <v>17</v>
      </c>
      <c r="B18" s="6" t="s">
        <v>273</v>
      </c>
      <c r="C18" s="39" t="str">
        <f>VLOOKUP(B18, DataDictionary_Element,2, FALSE)</f>
        <v xml:space="preserve">The universal symbol for the security.
</v>
      </c>
      <c r="D18" s="3"/>
      <c r="E18" s="39" t="str">
        <f t="shared" si="1"/>
        <v>ALPHA(50)</v>
      </c>
      <c r="F18" s="67" t="s">
        <v>1944</v>
      </c>
      <c r="G18" s="10" t="s">
        <v>120</v>
      </c>
      <c r="H18" s="9"/>
    </row>
    <row r="19" spans="1:8" ht="51" x14ac:dyDescent="0.25">
      <c r="A19" s="26">
        <v>18</v>
      </c>
      <c r="B19" s="6" t="s">
        <v>272</v>
      </c>
      <c r="C19" s="39" t="str">
        <f t="shared" si="0"/>
        <v xml:space="preserve">The product class indicating the mutual funds applicable fee structure.
</v>
      </c>
      <c r="D19" s="3"/>
      <c r="E19" s="39" t="str">
        <f t="shared" si="1"/>
        <v>DECIMAL</v>
      </c>
      <c r="F19" s="67" t="s">
        <v>1960</v>
      </c>
      <c r="G19" s="10" t="s">
        <v>127</v>
      </c>
      <c r="H19" s="9"/>
    </row>
    <row r="20" spans="1:8" ht="51" x14ac:dyDescent="0.25">
      <c r="A20" s="26">
        <v>19</v>
      </c>
      <c r="B20" s="6" t="s">
        <v>231</v>
      </c>
      <c r="C20" s="39" t="str">
        <f t="shared" si="0"/>
        <v xml:space="preserve">A flag indicating that the security is either a restricted security or a control security as defined by SEC Rule 144.
</v>
      </c>
      <c r="D20" s="3"/>
      <c r="E20" s="39" t="str">
        <f t="shared" si="1"/>
        <v>ALPHA(1)</v>
      </c>
      <c r="F20" s="67" t="s">
        <v>2009</v>
      </c>
      <c r="G20" s="10" t="s">
        <v>107</v>
      </c>
      <c r="H20" s="9"/>
    </row>
    <row r="21" spans="1:8" ht="140.25" x14ac:dyDescent="0.25">
      <c r="A21" s="93">
        <v>20</v>
      </c>
      <c r="B21" s="44" t="s">
        <v>1978</v>
      </c>
      <c r="C21" s="39" t="str">
        <f t="shared" ref="C21" si="2">VLOOKUP(B21, DataDictionary_Element,2, FALSE)</f>
        <v xml:space="preserve">Indicates the date the principal is due and interest payments stop for fixed income products.
</v>
      </c>
      <c r="D21" s="3"/>
      <c r="E21" s="39" t="str">
        <f t="shared" ref="E21" si="3">VLOOKUP(B21, DataDictionary_Element,3, FALSE)</f>
        <v>DATE</v>
      </c>
      <c r="F21" s="67" t="s">
        <v>1979</v>
      </c>
      <c r="G21" s="10" t="s">
        <v>127</v>
      </c>
      <c r="H21" s="9"/>
    </row>
  </sheetData>
  <autoFilter ref="A1:H20"/>
  <conditionalFormatting sqref="B5 B9:B14 D9:D14 D5 F5:G5 C5:C18 E5:E18 F9:G14">
    <cfRule type="expression" dxfId="106" priority="14">
      <formula>MOD( ROW(),2)=1</formula>
    </cfRule>
  </conditionalFormatting>
  <conditionalFormatting sqref="B15:B18 F15:G18 D15:D18 B21">
    <cfRule type="expression" dxfId="105" priority="13">
      <formula>MOD( ROW(),2)=1</formula>
    </cfRule>
  </conditionalFormatting>
  <conditionalFormatting sqref="B7 D7 F7:G7">
    <cfRule type="expression" dxfId="104" priority="12">
      <formula>MOD( ROW(),2)=1</formula>
    </cfRule>
  </conditionalFormatting>
  <conditionalFormatting sqref="A2:G4 F6:G6 D6 B6 A5:A21">
    <cfRule type="expression" dxfId="103" priority="11">
      <formula>MOD( ROW(),2)=1</formula>
    </cfRule>
  </conditionalFormatting>
  <conditionalFormatting sqref="B8 D8 F8:G8">
    <cfRule type="expression" dxfId="102" priority="10">
      <formula>MOD( ROW(),2)=1</formula>
    </cfRule>
  </conditionalFormatting>
  <conditionalFormatting sqref="C19:C21 E19:E21">
    <cfRule type="expression" dxfId="101" priority="4">
      <formula>MOD( ROW(),2)=1</formula>
    </cfRule>
  </conditionalFormatting>
  <conditionalFormatting sqref="B19:B20 F19:G21 D19:D21">
    <cfRule type="expression" dxfId="100" priority="3">
      <formula>MOD( ROW(),2)=1</formula>
    </cfRule>
  </conditionalFormatting>
  <conditionalFormatting sqref="H2:H21">
    <cfRule type="expression" dxfId="99" priority="1">
      <formula>MOD( ROW(),2)=1</formula>
    </cfRule>
  </conditionalFormatting>
  <printOptions gridLines="1"/>
  <pageMargins left="0.45" right="0.45" top="0.75" bottom="0.5" header="0.25" footer="0.3"/>
  <pageSetup scale="80" fitToWidth="0" fitToHeight="0" orientation="landscape" r:id="rId1"/>
  <headerFooter>
    <oddHeader>&amp;C&amp;F
&amp;A</oddHeader>
    <oddFooter>&amp;L© 2014 FINRA. All rights reserved. &amp;C10/1/2014&amp;RPage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4" tint="0.59999389629810485"/>
  </sheetPr>
  <dimension ref="A1:H11"/>
  <sheetViews>
    <sheetView zoomScaleNormal="100" workbookViewId="0">
      <pane ySplit="1" topLeftCell="A2" activePane="bottomLeft" state="frozen"/>
      <selection pane="bottomLeft"/>
    </sheetView>
  </sheetViews>
  <sheetFormatPr defaultRowHeight="15" x14ac:dyDescent="0.25"/>
  <cols>
    <col min="1" max="1" width="8.5703125" bestFit="1" customWidth="1"/>
    <col min="2" max="2" width="16.85546875" customWidth="1"/>
    <col min="3" max="3" width="46.7109375" customWidth="1"/>
    <col min="4" max="4" width="7.140625" bestFit="1" customWidth="1"/>
    <col min="5" max="5" width="10" customWidth="1"/>
    <col min="6" max="6" width="29.5703125" customWidth="1"/>
    <col min="7" max="7" width="10.5703125" customWidth="1"/>
    <col min="8" max="8" width="26.85546875" style="1" customWidth="1"/>
  </cols>
  <sheetData>
    <row r="1" spans="1:8" s="1" customFormat="1" ht="90" thickBot="1" x14ac:dyDescent="0.3">
      <c r="A1" s="5" t="s">
        <v>99</v>
      </c>
      <c r="B1" s="5" t="s">
        <v>100</v>
      </c>
      <c r="C1" s="5" t="s">
        <v>1464</v>
      </c>
      <c r="D1" s="5" t="s">
        <v>90</v>
      </c>
      <c r="E1" s="5" t="s">
        <v>1465</v>
      </c>
      <c r="F1" s="5" t="s">
        <v>103</v>
      </c>
      <c r="G1" s="5" t="s">
        <v>104</v>
      </c>
      <c r="H1" s="5" t="s">
        <v>1498</v>
      </c>
    </row>
    <row r="2" spans="1:8" s="1" customFormat="1" ht="64.5" thickTop="1" x14ac:dyDescent="0.25">
      <c r="A2" s="26">
        <v>1</v>
      </c>
      <c r="B2" s="6" t="s">
        <v>1463</v>
      </c>
      <c r="C2" s="39" t="str">
        <f t="shared" ref="C2:C11" si="0">VLOOKUP(B2, DataDictionary_Element,2, FALSE)</f>
        <v xml:space="preserve">Action to be taken by FINRA on the specified record.
</v>
      </c>
      <c r="D2" s="3"/>
      <c r="E2" s="39" t="str">
        <f t="shared" ref="E2:E11" si="1">VLOOKUP(B2, DataDictionary_Element,3, FALSE)</f>
        <v>ALPHA(1)</v>
      </c>
      <c r="F2" s="6" t="s">
        <v>139</v>
      </c>
      <c r="G2" s="3" t="s">
        <v>107</v>
      </c>
      <c r="H2" s="6"/>
    </row>
    <row r="3" spans="1:8" s="1" customFormat="1" ht="38.25" x14ac:dyDescent="0.25">
      <c r="A3" s="26">
        <v>2</v>
      </c>
      <c r="B3" s="6" t="s">
        <v>108</v>
      </c>
      <c r="C3" s="39" t="str">
        <f t="shared" si="0"/>
        <v xml:space="preserve">CARDS Record Type.
</v>
      </c>
      <c r="D3" s="3"/>
      <c r="E3" s="39" t="str">
        <f t="shared" si="1"/>
        <v>ALPHA(10)</v>
      </c>
      <c r="F3" s="8" t="s">
        <v>1945</v>
      </c>
      <c r="G3" s="3" t="s">
        <v>107</v>
      </c>
      <c r="H3" s="6"/>
    </row>
    <row r="4" spans="1:8" s="1" customFormat="1" ht="89.25" x14ac:dyDescent="0.25">
      <c r="A4" s="26">
        <v>3</v>
      </c>
      <c r="B4" s="6" t="s">
        <v>133</v>
      </c>
      <c r="C4" s="39" t="str">
        <f t="shared" si="0"/>
        <v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v>
      </c>
      <c r="D4" s="3"/>
      <c r="E4" s="39" t="str">
        <f t="shared" si="1"/>
        <v>INTEGER</v>
      </c>
      <c r="F4" s="6" t="s">
        <v>1615</v>
      </c>
      <c r="G4" s="3" t="s">
        <v>120</v>
      </c>
      <c r="H4" s="6"/>
    </row>
    <row r="5" spans="1:8" s="1" customFormat="1" ht="25.5" x14ac:dyDescent="0.25">
      <c r="A5" s="26">
        <v>4</v>
      </c>
      <c r="B5" s="6" t="s">
        <v>150</v>
      </c>
      <c r="C5" s="39" t="str">
        <f t="shared" si="0"/>
        <v xml:space="preserve">Effective date of data.
</v>
      </c>
      <c r="D5" s="3" t="s">
        <v>146</v>
      </c>
      <c r="E5" s="39" t="str">
        <f t="shared" si="1"/>
        <v>DATE</v>
      </c>
      <c r="F5" s="6" t="s">
        <v>151</v>
      </c>
      <c r="G5" s="3" t="s">
        <v>107</v>
      </c>
      <c r="H5" s="6"/>
    </row>
    <row r="6" spans="1:8" s="1" customFormat="1" ht="51" x14ac:dyDescent="0.25">
      <c r="A6" s="26">
        <v>5</v>
      </c>
      <c r="B6" s="6" t="s">
        <v>145</v>
      </c>
      <c r="C6" s="39" t="str">
        <f>VLOOKUP(B6, DataDictionary_Element,2, FALSE)</f>
        <v xml:space="preserve">CRD Number of the clearing member. Clearing Firm may be the same as the Submitting Organization and/or the Client Firm.
</v>
      </c>
      <c r="D6" s="3" t="s">
        <v>146</v>
      </c>
      <c r="E6" s="39" t="str">
        <f t="shared" si="1"/>
        <v>INTEGER</v>
      </c>
      <c r="F6" s="6"/>
      <c r="G6" s="3" t="s">
        <v>107</v>
      </c>
      <c r="H6" s="6"/>
    </row>
    <row r="7" spans="1:8" s="1" customFormat="1" ht="38.25" x14ac:dyDescent="0.25">
      <c r="A7" s="26">
        <v>6</v>
      </c>
      <c r="B7" s="6" t="s">
        <v>147</v>
      </c>
      <c r="C7" s="39" t="str">
        <f t="shared" si="0"/>
        <v xml:space="preserve">CRD Number of introducing member or, if there are no introducing members, the CLEARING FIRM CRD NUMBER.
</v>
      </c>
      <c r="D7" s="3" t="s">
        <v>146</v>
      </c>
      <c r="E7" s="39" t="str">
        <f t="shared" si="1"/>
        <v>INTEGER</v>
      </c>
      <c r="F7" s="6"/>
      <c r="G7" s="3" t="s">
        <v>107</v>
      </c>
      <c r="H7" s="6"/>
    </row>
    <row r="8" spans="1:8" s="1" customFormat="1" ht="51" x14ac:dyDescent="0.25">
      <c r="A8" s="26">
        <v>7</v>
      </c>
      <c r="B8" s="6" t="s">
        <v>148</v>
      </c>
      <c r="C8" s="39" t="str">
        <f>VLOOKUP(B8, DataDictionary_Element,2, FALSE)</f>
        <v xml:space="preserve">Internal identifier of the introducing member or, if there are no introducing members, internal identifier or CRD Number of the Clearing Firm.
</v>
      </c>
      <c r="D8" s="3" t="s">
        <v>146</v>
      </c>
      <c r="E8" s="39" t="str">
        <f t="shared" si="1"/>
        <v>ALPHA(5)</v>
      </c>
      <c r="F8" s="6"/>
      <c r="G8" s="3" t="s">
        <v>107</v>
      </c>
      <c r="H8" s="6"/>
    </row>
    <row r="9" spans="1:8" s="1" customFormat="1" ht="38.25" x14ac:dyDescent="0.25">
      <c r="A9" s="26">
        <v>8</v>
      </c>
      <c r="B9" s="6" t="s">
        <v>229</v>
      </c>
      <c r="C9" s="39" t="str">
        <f t="shared" si="0"/>
        <v xml:space="preserve">The member's unique identifier for the allocation category, used in its Reserve Formula Allocation. 
</v>
      </c>
      <c r="D9" s="3" t="s">
        <v>146</v>
      </c>
      <c r="E9" s="39" t="str">
        <f t="shared" si="1"/>
        <v>ALPHA(50)</v>
      </c>
      <c r="F9" s="6"/>
      <c r="G9" s="3" t="s">
        <v>107</v>
      </c>
      <c r="H9" s="6"/>
    </row>
    <row r="10" spans="1:8" s="1" customFormat="1" ht="51" x14ac:dyDescent="0.25">
      <c r="A10" s="26">
        <v>9</v>
      </c>
      <c r="B10" s="6" t="s">
        <v>1548</v>
      </c>
      <c r="C10" s="39" t="str">
        <f t="shared" si="0"/>
        <v xml:space="preserve">The member's description for the allocation category, used in its Reserve Formula Allocation (e.g., "Firm Short", "Firm Long", "DVP Long", "RVP Short").
</v>
      </c>
      <c r="D10" s="3"/>
      <c r="E10" s="39" t="str">
        <f t="shared" si="1"/>
        <v>ALPHA(200)</v>
      </c>
      <c r="F10" s="6"/>
      <c r="G10" s="3" t="s">
        <v>107</v>
      </c>
      <c r="H10" s="6"/>
    </row>
    <row r="11" spans="1:8" s="1" customFormat="1" ht="165.75" x14ac:dyDescent="0.25">
      <c r="A11" s="26">
        <v>10</v>
      </c>
      <c r="B11" s="11" t="s">
        <v>1538</v>
      </c>
      <c r="C11" s="39" t="str">
        <f t="shared" si="0"/>
        <v xml:space="preserve">Indicates whether the allocation category identifies positions that are long, short, both or unallocated.
</v>
      </c>
      <c r="D11" s="3"/>
      <c r="E11" s="39" t="str">
        <f t="shared" si="1"/>
        <v>ALPHA(1)</v>
      </c>
      <c r="F11" s="11" t="s">
        <v>1539</v>
      </c>
      <c r="G11" s="3" t="s">
        <v>107</v>
      </c>
      <c r="H11" s="11" t="s">
        <v>1947</v>
      </c>
    </row>
  </sheetData>
  <autoFilter ref="A1:H11"/>
  <conditionalFormatting sqref="A2:F2 A5 A8 A11">
    <cfRule type="expression" dxfId="98" priority="12">
      <formula>MOD( ROW(),2)=1</formula>
    </cfRule>
  </conditionalFormatting>
  <conditionalFormatting sqref="D5 D7:D8 A3:F4 E5:F8 C5:C11 E9:E11 B5:B8 A6:A7 A9:A10">
    <cfRule type="expression" dxfId="97" priority="10">
      <formula>MOD( ROW(),2)=1</formula>
    </cfRule>
  </conditionalFormatting>
  <conditionalFormatting sqref="D6">
    <cfRule type="expression" dxfId="96" priority="9">
      <formula>MOD( ROW(),2)=1</formula>
    </cfRule>
  </conditionalFormatting>
  <conditionalFormatting sqref="B9:B11 D9:D11 F9:F11">
    <cfRule type="expression" dxfId="95" priority="7">
      <formula>MOD( ROW(),2)=1</formula>
    </cfRule>
  </conditionalFormatting>
  <conditionalFormatting sqref="H2">
    <cfRule type="expression" dxfId="94" priority="5">
      <formula>MOD( ROW(),2)=1</formula>
    </cfRule>
  </conditionalFormatting>
  <conditionalFormatting sqref="H3:H6 H8">
    <cfRule type="expression" dxfId="93" priority="4">
      <formula>MOD( ROW(),2)=1</formula>
    </cfRule>
  </conditionalFormatting>
  <conditionalFormatting sqref="H9:H11">
    <cfRule type="expression" dxfId="92" priority="3">
      <formula>MOD( ROW(),2)=1</formula>
    </cfRule>
  </conditionalFormatting>
  <conditionalFormatting sqref="H7">
    <cfRule type="expression" dxfId="91" priority="2">
      <formula>MOD( ROW(),2)=1</formula>
    </cfRule>
  </conditionalFormatting>
  <conditionalFormatting sqref="G2:G11">
    <cfRule type="expression" dxfId="90" priority="1">
      <formula>MOD( ROW(),2)=1</formula>
    </cfRule>
  </conditionalFormatting>
  <pageMargins left="0.45" right="0.45" top="0.75" bottom="0.5" header="0.25" footer="0.3"/>
  <pageSetup scale="80" fitToWidth="0" fitToHeight="0" orientation="landscape" r:id="rId1"/>
  <headerFooter>
    <oddHeader>&amp;C&amp;F
&amp;A</oddHeader>
    <oddFooter>&amp;L© 2014 FINRA. All rights reserved. &amp;C10/1/2014&amp;RPage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4" tint="0.59999389629810485"/>
  </sheetPr>
  <dimension ref="A1:H11"/>
  <sheetViews>
    <sheetView workbookViewId="0">
      <pane ySplit="1" topLeftCell="A2" activePane="bottomLeft" state="frozen"/>
      <selection pane="bottomLeft" activeCell="I1" sqref="I1:I1048576"/>
    </sheetView>
  </sheetViews>
  <sheetFormatPr defaultRowHeight="15" x14ac:dyDescent="0.25"/>
  <cols>
    <col min="1" max="1" width="8.5703125" bestFit="1" customWidth="1"/>
    <col min="2" max="2" width="15.28515625" customWidth="1"/>
    <col min="3" max="3" width="47.28515625" customWidth="1"/>
    <col min="4" max="4" width="7.140625" bestFit="1" customWidth="1"/>
    <col min="5" max="5" width="10.42578125" customWidth="1"/>
    <col min="6" max="6" width="30" customWidth="1"/>
    <col min="7" max="7" width="9.85546875" bestFit="1" customWidth="1"/>
    <col min="8" max="8" width="19.42578125" customWidth="1"/>
  </cols>
  <sheetData>
    <row r="1" spans="1:8" ht="90" thickBot="1" x14ac:dyDescent="0.3">
      <c r="A1" s="5" t="s">
        <v>99</v>
      </c>
      <c r="B1" s="5" t="s">
        <v>100</v>
      </c>
      <c r="C1" s="5" t="s">
        <v>1464</v>
      </c>
      <c r="D1" s="5" t="s">
        <v>90</v>
      </c>
      <c r="E1" s="5" t="s">
        <v>1465</v>
      </c>
      <c r="F1" s="5" t="s">
        <v>103</v>
      </c>
      <c r="G1" s="5" t="s">
        <v>104</v>
      </c>
      <c r="H1" s="5" t="s">
        <v>1498</v>
      </c>
    </row>
    <row r="2" spans="1:8" ht="64.5" thickTop="1" x14ac:dyDescent="0.25">
      <c r="A2" s="26">
        <v>1</v>
      </c>
      <c r="B2" s="6" t="s">
        <v>1463</v>
      </c>
      <c r="C2" s="39" t="str">
        <f t="shared" ref="C2:C11" si="0">VLOOKUP(B2, DataDictionary_Element,2, FALSE)</f>
        <v xml:space="preserve">Action to be taken by FINRA on the specified record.
</v>
      </c>
      <c r="D2" s="3"/>
      <c r="E2" s="39" t="str">
        <f t="shared" ref="E2:E11" si="1">VLOOKUP(B2, DataDictionary_Element,3, FALSE)</f>
        <v>ALPHA(1)</v>
      </c>
      <c r="F2" s="6" t="s">
        <v>139</v>
      </c>
      <c r="G2" s="3" t="s">
        <v>107</v>
      </c>
      <c r="H2" s="6"/>
    </row>
    <row r="3" spans="1:8" ht="38.25" x14ac:dyDescent="0.25">
      <c r="A3" s="26">
        <v>2</v>
      </c>
      <c r="B3" s="6" t="s">
        <v>108</v>
      </c>
      <c r="C3" s="39" t="str">
        <f t="shared" si="0"/>
        <v xml:space="preserve">CARDS Record Type.
</v>
      </c>
      <c r="D3" s="3"/>
      <c r="E3" s="39" t="str">
        <f t="shared" si="1"/>
        <v>ALPHA(10)</v>
      </c>
      <c r="F3" s="8" t="s">
        <v>1948</v>
      </c>
      <c r="G3" s="3" t="s">
        <v>107</v>
      </c>
      <c r="H3" s="6"/>
    </row>
    <row r="4" spans="1:8" ht="89.25" x14ac:dyDescent="0.25">
      <c r="A4" s="26">
        <v>3</v>
      </c>
      <c r="B4" s="6" t="s">
        <v>133</v>
      </c>
      <c r="C4" s="39" t="str">
        <f t="shared" si="0"/>
        <v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v>
      </c>
      <c r="D4" s="3"/>
      <c r="E4" s="39" t="str">
        <f t="shared" si="1"/>
        <v>INTEGER</v>
      </c>
      <c r="F4" s="6" t="s">
        <v>1615</v>
      </c>
      <c r="G4" s="3" t="s">
        <v>120</v>
      </c>
      <c r="H4" s="6"/>
    </row>
    <row r="5" spans="1:8" ht="25.5" x14ac:dyDescent="0.25">
      <c r="A5" s="26">
        <v>4</v>
      </c>
      <c r="B5" s="6" t="s">
        <v>150</v>
      </c>
      <c r="C5" s="39" t="str">
        <f t="shared" si="0"/>
        <v xml:space="preserve">Effective date of data.
</v>
      </c>
      <c r="D5" s="3" t="s">
        <v>146</v>
      </c>
      <c r="E5" s="39" t="str">
        <f t="shared" si="1"/>
        <v>DATE</v>
      </c>
      <c r="F5" s="6" t="s">
        <v>151</v>
      </c>
      <c r="G5" s="3" t="s">
        <v>107</v>
      </c>
      <c r="H5" s="6"/>
    </row>
    <row r="6" spans="1:8" ht="51" x14ac:dyDescent="0.25">
      <c r="A6" s="26">
        <v>5</v>
      </c>
      <c r="B6" s="6" t="s">
        <v>145</v>
      </c>
      <c r="C6" s="39" t="str">
        <f>VLOOKUP(B6, DataDictionary_Element,2, FALSE)</f>
        <v xml:space="preserve">CRD Number of the clearing member. Clearing Firm may be the same as the Submitting Organization and/or the Client Firm.
</v>
      </c>
      <c r="D6" s="3" t="s">
        <v>146</v>
      </c>
      <c r="E6" s="39" t="str">
        <f t="shared" si="1"/>
        <v>INTEGER</v>
      </c>
      <c r="F6" s="6"/>
      <c r="G6" s="3" t="s">
        <v>107</v>
      </c>
      <c r="H6" s="6"/>
    </row>
    <row r="7" spans="1:8" ht="38.25" x14ac:dyDescent="0.25">
      <c r="A7" s="26">
        <v>6</v>
      </c>
      <c r="B7" s="6" t="s">
        <v>147</v>
      </c>
      <c r="C7" s="39" t="str">
        <f t="shared" si="0"/>
        <v xml:space="preserve">CRD Number of introducing member or, if there are no introducing members, the CLEARING FIRM CRD NUMBER.
</v>
      </c>
      <c r="D7" s="3" t="s">
        <v>146</v>
      </c>
      <c r="E7" s="39" t="str">
        <f t="shared" si="1"/>
        <v>INTEGER</v>
      </c>
      <c r="F7" s="6"/>
      <c r="G7" s="3" t="s">
        <v>107</v>
      </c>
      <c r="H7" s="6"/>
    </row>
    <row r="8" spans="1:8" ht="51" x14ac:dyDescent="0.25">
      <c r="A8" s="26">
        <v>7</v>
      </c>
      <c r="B8" s="6" t="s">
        <v>148</v>
      </c>
      <c r="C8" s="39" t="str">
        <f>VLOOKUP(B8, DataDictionary_Element,2, FALSE)</f>
        <v xml:space="preserve">Internal identifier of the introducing member or, if there are no introducing members, internal identifier or CRD Number of the Clearing Firm.
</v>
      </c>
      <c r="D8" s="3" t="s">
        <v>146</v>
      </c>
      <c r="E8" s="39" t="str">
        <f t="shared" si="1"/>
        <v>ALPHA(5)</v>
      </c>
      <c r="F8" s="6"/>
      <c r="G8" s="3" t="s">
        <v>107</v>
      </c>
      <c r="H8" s="6"/>
    </row>
    <row r="9" spans="1:8" s="1" customFormat="1" ht="153" x14ac:dyDescent="0.25">
      <c r="A9" s="26">
        <v>8</v>
      </c>
      <c r="B9" s="6" t="s">
        <v>1547</v>
      </c>
      <c r="C9" s="39" t="str">
        <f t="shared" si="0"/>
        <v xml:space="preserve">The unique number that defines the priority order in which the allocation pair off step is executed by the member.
</v>
      </c>
      <c r="D9" s="3" t="s">
        <v>146</v>
      </c>
      <c r="E9" s="39" t="str">
        <f t="shared" si="1"/>
        <v>INTEGER</v>
      </c>
      <c r="F9" s="6" t="s">
        <v>1949</v>
      </c>
      <c r="G9" s="3" t="s">
        <v>107</v>
      </c>
      <c r="H9" s="6"/>
    </row>
    <row r="10" spans="1:8" s="1" customFormat="1" ht="76.5" x14ac:dyDescent="0.25">
      <c r="A10" s="26">
        <v>9</v>
      </c>
      <c r="B10" s="6" t="s">
        <v>1549</v>
      </c>
      <c r="C10" s="39" t="str">
        <f t="shared" si="0"/>
        <v xml:space="preserve">The allocation code used by the member to identify a grouping of long stock record positions for a given sequence in the allocation pair off process.
</v>
      </c>
      <c r="D10" s="3" t="s">
        <v>146</v>
      </c>
      <c r="E10" s="39" t="str">
        <f t="shared" si="1"/>
        <v>ALPHA(50)</v>
      </c>
      <c r="F10" s="6" t="s">
        <v>1950</v>
      </c>
      <c r="G10" s="3" t="s">
        <v>107</v>
      </c>
      <c r="H10" s="6"/>
    </row>
    <row r="11" spans="1:8" s="1" customFormat="1" ht="76.5" x14ac:dyDescent="0.25">
      <c r="A11" s="26">
        <v>10</v>
      </c>
      <c r="B11" s="6" t="s">
        <v>1550</v>
      </c>
      <c r="C11" s="39" t="str">
        <f t="shared" si="0"/>
        <v xml:space="preserve">The allocation code used by the member to identify a grouping of short stock record positions for a given sequence in the allocation pair off process.
</v>
      </c>
      <c r="D11" s="3" t="s">
        <v>146</v>
      </c>
      <c r="E11" s="39" t="str">
        <f t="shared" si="1"/>
        <v>ALPHA(50)</v>
      </c>
      <c r="F11" s="6" t="s">
        <v>1951</v>
      </c>
      <c r="G11" s="3" t="s">
        <v>107</v>
      </c>
      <c r="H11" s="6"/>
    </row>
  </sheetData>
  <autoFilter ref="A1:H11"/>
  <conditionalFormatting sqref="A2:F2 A5 A8 A11">
    <cfRule type="expression" dxfId="89" priority="11">
      <formula>MOD( ROW(),2)=1</formula>
    </cfRule>
  </conditionalFormatting>
  <conditionalFormatting sqref="D5 D7:D8 E5:F8 A3:F4 E9:E11 C5:C11 B5:B8 A6:A7 A9:A10">
    <cfRule type="expression" dxfId="88" priority="10">
      <formula>MOD( ROW(),2)=1</formula>
    </cfRule>
  </conditionalFormatting>
  <conditionalFormatting sqref="D6">
    <cfRule type="expression" dxfId="87" priority="9">
      <formula>MOD( ROW(),2)=1</formula>
    </cfRule>
  </conditionalFormatting>
  <conditionalFormatting sqref="H2">
    <cfRule type="expression" dxfId="86" priority="8">
      <formula>MOD( ROW(),2)=1</formula>
    </cfRule>
  </conditionalFormatting>
  <conditionalFormatting sqref="H3:H6 H8">
    <cfRule type="expression" dxfId="85" priority="7">
      <formula>MOD( ROW(),2)=1</formula>
    </cfRule>
  </conditionalFormatting>
  <conditionalFormatting sqref="H7">
    <cfRule type="expression" dxfId="84" priority="6">
      <formula>MOD( ROW(),2)=1</formula>
    </cfRule>
  </conditionalFormatting>
  <conditionalFormatting sqref="G2:G8">
    <cfRule type="expression" dxfId="83" priority="5">
      <formula>MOD( ROW(),2)=1</formula>
    </cfRule>
  </conditionalFormatting>
  <conditionalFormatting sqref="B9:B11 D9:D11 F9:F11">
    <cfRule type="expression" dxfId="82" priority="4">
      <formula>MOD( ROW(),2)=1</formula>
    </cfRule>
  </conditionalFormatting>
  <conditionalFormatting sqref="H9:H11">
    <cfRule type="expression" dxfId="81" priority="3">
      <formula>MOD( ROW(),2)=1</formula>
    </cfRule>
  </conditionalFormatting>
  <conditionalFormatting sqref="G9:G11">
    <cfRule type="expression" dxfId="80" priority="2">
      <formula>MOD( ROW(),2)=1</formula>
    </cfRule>
  </conditionalFormatting>
  <pageMargins left="0.45" right="0.45" top="0.75" bottom="0.5" header="0.25" footer="0.3"/>
  <pageSetup scale="80" fitToWidth="0" fitToHeight="0" orientation="landscape" r:id="rId1"/>
  <headerFooter>
    <oddHeader>&amp;C&amp;F
&amp;A</oddHeader>
    <oddFooter>&amp;L© 2014 FINRA. All rights reserved. &amp;C10/1/2014&amp;RPage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7" tint="0.59999389629810485"/>
  </sheetPr>
  <dimension ref="A1:B11"/>
  <sheetViews>
    <sheetView workbookViewId="0">
      <pane ySplit="1" topLeftCell="A2" activePane="bottomLeft" state="frozen"/>
      <selection pane="bottomLeft"/>
    </sheetView>
  </sheetViews>
  <sheetFormatPr defaultRowHeight="15" x14ac:dyDescent="0.25"/>
  <cols>
    <col min="1" max="1" width="31.42578125" style="1" customWidth="1"/>
    <col min="2" max="2" width="53.85546875" style="1" customWidth="1"/>
    <col min="3" max="16384" width="9.140625" style="1"/>
  </cols>
  <sheetData>
    <row r="1" spans="1:2" ht="15.75" thickBot="1" x14ac:dyDescent="0.3">
      <c r="A1" s="17" t="s">
        <v>24</v>
      </c>
      <c r="B1" s="18" t="s">
        <v>398</v>
      </c>
    </row>
    <row r="2" spans="1:2" ht="51.75" thickTop="1" x14ac:dyDescent="0.25">
      <c r="A2" s="109" t="s">
        <v>1835</v>
      </c>
      <c r="B2" s="110" t="s">
        <v>2091</v>
      </c>
    </row>
    <row r="3" spans="1:2" ht="63.75" x14ac:dyDescent="0.25">
      <c r="A3" s="109" t="s">
        <v>1836</v>
      </c>
      <c r="B3" s="110" t="s">
        <v>2214</v>
      </c>
    </row>
    <row r="4" spans="1:2" ht="89.25" x14ac:dyDescent="0.25">
      <c r="A4" s="109" t="s">
        <v>399</v>
      </c>
      <c r="B4" s="111" t="s">
        <v>2215</v>
      </c>
    </row>
    <row r="5" spans="1:2" ht="76.5" x14ac:dyDescent="0.25">
      <c r="A5" s="109" t="s">
        <v>400</v>
      </c>
      <c r="B5" s="111" t="s">
        <v>2216</v>
      </c>
    </row>
    <row r="6" spans="1:2" ht="25.5" x14ac:dyDescent="0.25">
      <c r="A6" s="109" t="s">
        <v>1837</v>
      </c>
      <c r="B6" s="111" t="s">
        <v>2092</v>
      </c>
    </row>
    <row r="7" spans="1:2" ht="38.25" x14ac:dyDescent="0.25">
      <c r="A7" s="109" t="s">
        <v>2093</v>
      </c>
      <c r="B7" s="112" t="s">
        <v>2199</v>
      </c>
    </row>
    <row r="8" spans="1:2" ht="25.5" x14ac:dyDescent="0.25">
      <c r="A8" s="109" t="s">
        <v>2094</v>
      </c>
      <c r="B8" s="112" t="s">
        <v>2213</v>
      </c>
    </row>
    <row r="9" spans="1:2" ht="38.25" x14ac:dyDescent="0.25">
      <c r="A9" s="109" t="s">
        <v>2095</v>
      </c>
      <c r="B9" s="112" t="s">
        <v>2212</v>
      </c>
    </row>
    <row r="10" spans="1:2" ht="38.25" x14ac:dyDescent="0.25">
      <c r="A10" s="109" t="s">
        <v>2096</v>
      </c>
      <c r="B10" s="112" t="s">
        <v>2211</v>
      </c>
    </row>
    <row r="11" spans="1:2" ht="76.5" x14ac:dyDescent="0.25">
      <c r="A11" s="109" t="s">
        <v>2097</v>
      </c>
      <c r="B11" s="112" t="s">
        <v>2200</v>
      </c>
    </row>
  </sheetData>
  <printOptions gridLines="1"/>
  <pageMargins left="0.45" right="0.45" top="0.75" bottom="0.5" header="0.25" footer="0.3"/>
  <pageSetup scale="80" fitToHeight="0" orientation="landscape" r:id="rId1"/>
  <headerFooter>
    <oddHeader>&amp;C&amp;F
&amp;A</oddHeader>
    <oddFooter>&amp;L© 2014 FINRA. All rights reserved. &amp;C10/1/2014&amp;RPage &amp;P</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59999389629810485"/>
  </sheetPr>
  <dimension ref="A1:G22"/>
  <sheetViews>
    <sheetView workbookViewId="0">
      <pane ySplit="1" topLeftCell="A2" activePane="bottomLeft" state="frozen"/>
      <selection pane="bottomLeft"/>
    </sheetView>
  </sheetViews>
  <sheetFormatPr defaultRowHeight="15" x14ac:dyDescent="0.25"/>
  <cols>
    <col min="1" max="1" width="14.85546875" style="55" customWidth="1"/>
    <col min="2" max="2" width="13.7109375" style="55" customWidth="1"/>
    <col min="3" max="3" width="12" style="54" customWidth="1"/>
    <col min="4" max="4" width="52.85546875" style="55" customWidth="1"/>
    <col min="5" max="5" width="44.7109375" style="55" customWidth="1"/>
    <col min="6" max="6" width="11" style="54" customWidth="1"/>
    <col min="7" max="7" width="11.42578125" style="54" customWidth="1"/>
    <col min="8" max="16384" width="9.140625" style="55"/>
  </cols>
  <sheetData>
    <row r="1" spans="1:7" ht="25.5" x14ac:dyDescent="0.25">
      <c r="A1" s="53" t="s">
        <v>68</v>
      </c>
      <c r="B1" s="53" t="s">
        <v>67</v>
      </c>
      <c r="C1" s="53" t="s">
        <v>66</v>
      </c>
      <c r="D1" s="53" t="s">
        <v>65</v>
      </c>
      <c r="E1" s="53" t="s">
        <v>1535</v>
      </c>
      <c r="F1" s="53" t="s">
        <v>64</v>
      </c>
      <c r="G1" s="53" t="s">
        <v>63</v>
      </c>
    </row>
    <row r="2" spans="1:7" ht="153" x14ac:dyDescent="0.25">
      <c r="A2" s="43" t="s">
        <v>61</v>
      </c>
      <c r="B2" s="43" t="s">
        <v>16</v>
      </c>
      <c r="C2" s="56" t="s">
        <v>62</v>
      </c>
      <c r="D2" s="43" t="s">
        <v>1578</v>
      </c>
      <c r="E2" s="43" t="s">
        <v>1996</v>
      </c>
      <c r="F2" s="43" t="s">
        <v>59</v>
      </c>
      <c r="G2" s="56" t="s">
        <v>34</v>
      </c>
    </row>
    <row r="3" spans="1:7" ht="114.75" x14ac:dyDescent="0.25">
      <c r="A3" s="43" t="s">
        <v>61</v>
      </c>
      <c r="B3" s="43" t="s">
        <v>2217</v>
      </c>
      <c r="C3" s="56" t="s">
        <v>60</v>
      </c>
      <c r="D3" s="43" t="s">
        <v>1579</v>
      </c>
      <c r="E3" s="43" t="s">
        <v>1673</v>
      </c>
      <c r="F3" s="43" t="s">
        <v>59</v>
      </c>
      <c r="G3" s="56" t="s">
        <v>34</v>
      </c>
    </row>
    <row r="4" spans="1:7" ht="127.5" x14ac:dyDescent="0.25">
      <c r="A4" s="43" t="s">
        <v>48</v>
      </c>
      <c r="B4" s="43" t="s">
        <v>1529</v>
      </c>
      <c r="C4" s="56" t="s">
        <v>58</v>
      </c>
      <c r="D4" s="43" t="s">
        <v>2069</v>
      </c>
      <c r="E4" s="43" t="s">
        <v>1540</v>
      </c>
      <c r="F4" s="43" t="s">
        <v>52</v>
      </c>
      <c r="G4" s="56" t="s">
        <v>34</v>
      </c>
    </row>
    <row r="5" spans="1:7" ht="63.75" x14ac:dyDescent="0.25">
      <c r="A5" s="43" t="s">
        <v>48</v>
      </c>
      <c r="B5" s="43" t="s">
        <v>1530</v>
      </c>
      <c r="C5" s="56" t="s">
        <v>57</v>
      </c>
      <c r="D5" s="43" t="s">
        <v>2070</v>
      </c>
      <c r="E5" s="43" t="s">
        <v>1540</v>
      </c>
      <c r="F5" s="43" t="s">
        <v>52</v>
      </c>
      <c r="G5" s="56" t="s">
        <v>34</v>
      </c>
    </row>
    <row r="6" spans="1:7" ht="127.5" x14ac:dyDescent="0.25">
      <c r="A6" s="43" t="s">
        <v>48</v>
      </c>
      <c r="B6" s="43" t="s">
        <v>1531</v>
      </c>
      <c r="C6" s="56" t="s">
        <v>55</v>
      </c>
      <c r="D6" s="43" t="s">
        <v>2071</v>
      </c>
      <c r="E6" s="43" t="s">
        <v>1541</v>
      </c>
      <c r="F6" s="43" t="s">
        <v>52</v>
      </c>
      <c r="G6" s="56" t="s">
        <v>34</v>
      </c>
    </row>
    <row r="7" spans="1:7" ht="89.25" x14ac:dyDescent="0.25">
      <c r="A7" s="43" t="s">
        <v>48</v>
      </c>
      <c r="B7" s="43" t="s">
        <v>1532</v>
      </c>
      <c r="C7" s="56" t="s">
        <v>53</v>
      </c>
      <c r="D7" s="43" t="s">
        <v>2072</v>
      </c>
      <c r="E7" s="43" t="s">
        <v>1540</v>
      </c>
      <c r="F7" s="43" t="s">
        <v>52</v>
      </c>
      <c r="G7" s="56" t="s">
        <v>34</v>
      </c>
    </row>
    <row r="8" spans="1:7" ht="114.75" x14ac:dyDescent="0.25">
      <c r="A8" s="43" t="s">
        <v>48</v>
      </c>
      <c r="B8" s="43" t="s">
        <v>51</v>
      </c>
      <c r="C8" s="56" t="s">
        <v>50</v>
      </c>
      <c r="D8" s="43" t="s">
        <v>2073</v>
      </c>
      <c r="E8" s="43" t="s">
        <v>1542</v>
      </c>
      <c r="F8" s="43" t="s">
        <v>49</v>
      </c>
      <c r="G8" s="56" t="s">
        <v>34</v>
      </c>
    </row>
    <row r="9" spans="1:7" ht="51" x14ac:dyDescent="0.25">
      <c r="A9" s="43" t="s">
        <v>48</v>
      </c>
      <c r="B9" s="43" t="s">
        <v>2218</v>
      </c>
      <c r="C9" s="56" t="s">
        <v>47</v>
      </c>
      <c r="D9" s="59" t="s">
        <v>2074</v>
      </c>
      <c r="E9" s="43" t="s">
        <v>2075</v>
      </c>
      <c r="F9" s="43" t="s">
        <v>46</v>
      </c>
      <c r="G9" s="56" t="s">
        <v>34</v>
      </c>
    </row>
    <row r="10" spans="1:7" ht="229.5" x14ac:dyDescent="0.25">
      <c r="A10" s="43" t="s">
        <v>45</v>
      </c>
      <c r="B10" s="43" t="s">
        <v>1499</v>
      </c>
      <c r="C10" s="56" t="s">
        <v>1500</v>
      </c>
      <c r="D10" s="43" t="s">
        <v>2076</v>
      </c>
      <c r="E10" s="43" t="s">
        <v>1674</v>
      </c>
      <c r="F10" s="43" t="s">
        <v>38</v>
      </c>
      <c r="G10" s="56" t="s">
        <v>34</v>
      </c>
    </row>
    <row r="11" spans="1:7" ht="89.25" x14ac:dyDescent="0.25">
      <c r="A11" s="43" t="s">
        <v>45</v>
      </c>
      <c r="B11" s="43" t="s">
        <v>1506</v>
      </c>
      <c r="C11" s="56" t="s">
        <v>1507</v>
      </c>
      <c r="D11" s="43" t="s">
        <v>2077</v>
      </c>
      <c r="E11" s="43" t="s">
        <v>1540</v>
      </c>
      <c r="F11" s="43" t="s">
        <v>38</v>
      </c>
      <c r="G11" s="56" t="s">
        <v>34</v>
      </c>
    </row>
    <row r="12" spans="1:7" ht="89.25" x14ac:dyDescent="0.25">
      <c r="A12" s="43" t="s">
        <v>45</v>
      </c>
      <c r="B12" s="43" t="s">
        <v>1536</v>
      </c>
      <c r="C12" s="56" t="s">
        <v>1537</v>
      </c>
      <c r="D12" s="59" t="s">
        <v>2079</v>
      </c>
      <c r="E12" s="43" t="s">
        <v>1628</v>
      </c>
      <c r="F12" s="43" t="s">
        <v>38</v>
      </c>
      <c r="G12" s="56" t="s">
        <v>34</v>
      </c>
    </row>
    <row r="13" spans="1:7" ht="89.25" x14ac:dyDescent="0.25">
      <c r="A13" s="43" t="s">
        <v>45</v>
      </c>
      <c r="B13" s="43" t="s">
        <v>1508</v>
      </c>
      <c r="C13" s="56" t="s">
        <v>1505</v>
      </c>
      <c r="D13" s="43" t="s">
        <v>2219</v>
      </c>
      <c r="E13" s="43" t="s">
        <v>1629</v>
      </c>
      <c r="F13" s="43" t="s">
        <v>38</v>
      </c>
      <c r="G13" s="56" t="s">
        <v>34</v>
      </c>
    </row>
    <row r="14" spans="1:7" ht="102" x14ac:dyDescent="0.25">
      <c r="A14" s="43" t="s">
        <v>45</v>
      </c>
      <c r="B14" s="43" t="s">
        <v>1479</v>
      </c>
      <c r="C14" s="56" t="s">
        <v>1480</v>
      </c>
      <c r="D14" s="59" t="s">
        <v>2078</v>
      </c>
      <c r="E14" s="43" t="s">
        <v>1629</v>
      </c>
      <c r="F14" s="43" t="s">
        <v>38</v>
      </c>
      <c r="G14" s="56" t="s">
        <v>34</v>
      </c>
    </row>
    <row r="15" spans="1:7" ht="89.25" x14ac:dyDescent="0.25">
      <c r="A15" s="43" t="s">
        <v>45</v>
      </c>
      <c r="B15" s="43" t="s">
        <v>1485</v>
      </c>
      <c r="C15" s="56" t="s">
        <v>1501</v>
      </c>
      <c r="D15" s="43" t="s">
        <v>2080</v>
      </c>
      <c r="E15" s="43" t="s">
        <v>1540</v>
      </c>
      <c r="F15" s="43" t="s">
        <v>38</v>
      </c>
      <c r="G15" s="56" t="s">
        <v>34</v>
      </c>
    </row>
    <row r="16" spans="1:7" ht="89.25" x14ac:dyDescent="0.25">
      <c r="A16" s="43" t="s">
        <v>41</v>
      </c>
      <c r="B16" s="43" t="s">
        <v>21</v>
      </c>
      <c r="C16" s="56" t="s">
        <v>43</v>
      </c>
      <c r="D16" s="43" t="s">
        <v>2081</v>
      </c>
      <c r="E16" s="43" t="s">
        <v>1540</v>
      </c>
      <c r="F16" s="43" t="s">
        <v>38</v>
      </c>
      <c r="G16" s="56" t="s">
        <v>34</v>
      </c>
    </row>
    <row r="17" spans="1:7" ht="127.5" x14ac:dyDescent="0.25">
      <c r="A17" s="43" t="s">
        <v>41</v>
      </c>
      <c r="B17" s="43" t="s">
        <v>22</v>
      </c>
      <c r="C17" s="56" t="s">
        <v>42</v>
      </c>
      <c r="D17" s="43" t="s">
        <v>2082</v>
      </c>
      <c r="E17" s="43" t="s">
        <v>1544</v>
      </c>
      <c r="F17" s="43" t="s">
        <v>38</v>
      </c>
      <c r="G17" s="56" t="s">
        <v>34</v>
      </c>
    </row>
    <row r="18" spans="1:7" ht="89.25" x14ac:dyDescent="0.25">
      <c r="A18" s="43" t="s">
        <v>41</v>
      </c>
      <c r="B18" s="43" t="s">
        <v>40</v>
      </c>
      <c r="C18" s="56" t="s">
        <v>39</v>
      </c>
      <c r="D18" s="43" t="s">
        <v>2083</v>
      </c>
      <c r="E18" s="43" t="s">
        <v>1583</v>
      </c>
      <c r="F18" s="43" t="s">
        <v>38</v>
      </c>
      <c r="G18" s="56" t="s">
        <v>34</v>
      </c>
    </row>
    <row r="19" spans="1:7" ht="114.75" x14ac:dyDescent="0.25">
      <c r="A19" s="43" t="s">
        <v>41</v>
      </c>
      <c r="B19" s="43" t="s">
        <v>1494</v>
      </c>
      <c r="C19" s="56" t="s">
        <v>1495</v>
      </c>
      <c r="D19" s="59" t="s">
        <v>2084</v>
      </c>
      <c r="E19" s="43" t="s">
        <v>1584</v>
      </c>
      <c r="F19" s="43" t="s">
        <v>38</v>
      </c>
      <c r="G19" s="56" t="s">
        <v>34</v>
      </c>
    </row>
    <row r="20" spans="1:7" ht="76.5" x14ac:dyDescent="0.25">
      <c r="A20" s="43" t="s">
        <v>37</v>
      </c>
      <c r="B20" s="43" t="s">
        <v>23</v>
      </c>
      <c r="C20" s="56" t="s">
        <v>36</v>
      </c>
      <c r="D20" s="43" t="s">
        <v>2085</v>
      </c>
      <c r="E20" s="43" t="s">
        <v>1543</v>
      </c>
      <c r="F20" s="43" t="s">
        <v>35</v>
      </c>
      <c r="G20" s="56" t="s">
        <v>34</v>
      </c>
    </row>
    <row r="21" spans="1:7" ht="89.25" x14ac:dyDescent="0.25">
      <c r="A21" s="43" t="s">
        <v>37</v>
      </c>
      <c r="B21" s="43" t="s">
        <v>1502</v>
      </c>
      <c r="C21" s="56" t="s">
        <v>1503</v>
      </c>
      <c r="D21" s="43" t="s">
        <v>2086</v>
      </c>
      <c r="E21" s="43"/>
      <c r="F21" s="43" t="s">
        <v>38</v>
      </c>
      <c r="G21" s="56" t="s">
        <v>34</v>
      </c>
    </row>
    <row r="22" spans="1:7" ht="89.25" x14ac:dyDescent="0.25">
      <c r="A22" s="43" t="s">
        <v>37</v>
      </c>
      <c r="B22" s="43" t="s">
        <v>1504</v>
      </c>
      <c r="C22" s="56" t="s">
        <v>1478</v>
      </c>
      <c r="D22" s="43" t="s">
        <v>1587</v>
      </c>
      <c r="E22" s="43"/>
      <c r="F22" s="43" t="s">
        <v>38</v>
      </c>
      <c r="G22" s="56" t="s">
        <v>34</v>
      </c>
    </row>
  </sheetData>
  <pageMargins left="0.45" right="0.45" top="0.75" bottom="0.5" header="0.25" footer="0.3"/>
  <pageSetup scale="80" fitToWidth="0" fitToHeight="0" orientation="landscape" r:id="rId1"/>
  <headerFooter>
    <oddHeader>&amp;C&amp;F
&amp;A</oddHeader>
    <oddFooter>&amp;L© 2014 FINRA. All rights reserved. &amp;C10/1/2014&amp;RPage &amp;P</oddFooter>
  </headerFooter>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7" tint="0.59999389629810485"/>
  </sheetPr>
  <dimension ref="A1:B139"/>
  <sheetViews>
    <sheetView workbookViewId="0">
      <pane ySplit="1" topLeftCell="A2" activePane="bottomLeft" state="frozen"/>
      <selection pane="bottomLeft" activeCell="A2" sqref="A2"/>
    </sheetView>
  </sheetViews>
  <sheetFormatPr defaultRowHeight="15" x14ac:dyDescent="0.25"/>
  <cols>
    <col min="1" max="1" width="30.140625" style="1" customWidth="1"/>
    <col min="2" max="2" width="74.140625" style="1" customWidth="1"/>
    <col min="3" max="3" width="36.42578125" style="1" customWidth="1"/>
    <col min="4" max="4" width="18" style="1" customWidth="1"/>
    <col min="5" max="16384" width="9.140625" style="1"/>
  </cols>
  <sheetData>
    <row r="1" spans="1:2" x14ac:dyDescent="0.25">
      <c r="A1" s="43" t="s">
        <v>26</v>
      </c>
      <c r="B1" s="43" t="s">
        <v>1589</v>
      </c>
    </row>
    <row r="2" spans="1:2" x14ac:dyDescent="0.25">
      <c r="A2" s="113" t="s">
        <v>2202</v>
      </c>
      <c r="B2" s="114" t="s">
        <v>2201</v>
      </c>
    </row>
    <row r="3" spans="1:2" x14ac:dyDescent="0.25">
      <c r="A3" s="113" t="s">
        <v>2098</v>
      </c>
      <c r="B3" s="114" t="s">
        <v>2099</v>
      </c>
    </row>
    <row r="4" spans="1:2" x14ac:dyDescent="0.25">
      <c r="A4" s="113" t="s">
        <v>397</v>
      </c>
      <c r="B4" s="114" t="s">
        <v>397</v>
      </c>
    </row>
    <row r="5" spans="1:2" x14ac:dyDescent="0.25">
      <c r="A5" s="113" t="s">
        <v>396</v>
      </c>
      <c r="B5" s="114" t="s">
        <v>2100</v>
      </c>
    </row>
    <row r="6" spans="1:2" x14ac:dyDescent="0.25">
      <c r="A6" s="113" t="s">
        <v>395</v>
      </c>
      <c r="B6" s="114" t="s">
        <v>1902</v>
      </c>
    </row>
    <row r="7" spans="1:2" x14ac:dyDescent="0.25">
      <c r="A7" s="113" t="s">
        <v>2101</v>
      </c>
      <c r="B7" s="114" t="s">
        <v>2102</v>
      </c>
    </row>
    <row r="8" spans="1:2" x14ac:dyDescent="0.25">
      <c r="A8" s="113" t="s">
        <v>2103</v>
      </c>
      <c r="B8" s="114" t="s">
        <v>2104</v>
      </c>
    </row>
    <row r="9" spans="1:2" x14ac:dyDescent="0.25">
      <c r="A9" s="113" t="s">
        <v>2105</v>
      </c>
      <c r="B9" s="114" t="s">
        <v>2106</v>
      </c>
    </row>
    <row r="10" spans="1:2" x14ac:dyDescent="0.25">
      <c r="A10" s="117" t="s">
        <v>2197</v>
      </c>
      <c r="B10" s="118" t="s">
        <v>2198</v>
      </c>
    </row>
    <row r="11" spans="1:2" x14ac:dyDescent="0.25">
      <c r="A11" s="113" t="s">
        <v>394</v>
      </c>
      <c r="B11" s="114" t="s">
        <v>393</v>
      </c>
    </row>
    <row r="12" spans="1:2" x14ac:dyDescent="0.25">
      <c r="A12" s="113" t="s">
        <v>2107</v>
      </c>
      <c r="B12" s="114" t="s">
        <v>2108</v>
      </c>
    </row>
    <row r="13" spans="1:2" x14ac:dyDescent="0.25">
      <c r="A13" s="113" t="s">
        <v>2109</v>
      </c>
      <c r="B13" s="114" t="s">
        <v>2110</v>
      </c>
    </row>
    <row r="14" spans="1:2" x14ac:dyDescent="0.25">
      <c r="A14" s="113" t="s">
        <v>2111</v>
      </c>
      <c r="B14" s="114" t="s">
        <v>2112</v>
      </c>
    </row>
    <row r="15" spans="1:2" x14ac:dyDescent="0.25">
      <c r="A15" s="113" t="s">
        <v>392</v>
      </c>
      <c r="B15" s="114" t="s">
        <v>391</v>
      </c>
    </row>
    <row r="16" spans="1:2" x14ac:dyDescent="0.25">
      <c r="A16" s="113" t="s">
        <v>2113</v>
      </c>
      <c r="B16" s="114" t="s">
        <v>2114</v>
      </c>
    </row>
    <row r="17" spans="1:2" x14ac:dyDescent="0.25">
      <c r="A17" s="113" t="s">
        <v>2115</v>
      </c>
      <c r="B17" s="114" t="s">
        <v>2116</v>
      </c>
    </row>
    <row r="18" spans="1:2" x14ac:dyDescent="0.25">
      <c r="A18" s="113" t="s">
        <v>2117</v>
      </c>
      <c r="B18" s="114" t="s">
        <v>2118</v>
      </c>
    </row>
    <row r="19" spans="1:2" x14ac:dyDescent="0.25">
      <c r="A19" s="113" t="s">
        <v>390</v>
      </c>
      <c r="B19" s="114" t="s">
        <v>389</v>
      </c>
    </row>
    <row r="20" spans="1:2" x14ac:dyDescent="0.25">
      <c r="A20" s="113" t="s">
        <v>388</v>
      </c>
      <c r="B20" s="114" t="s">
        <v>387</v>
      </c>
    </row>
    <row r="21" spans="1:2" x14ac:dyDescent="0.25">
      <c r="A21" s="113" t="s">
        <v>386</v>
      </c>
      <c r="B21" s="114" t="s">
        <v>385</v>
      </c>
    </row>
    <row r="22" spans="1:2" x14ac:dyDescent="0.25">
      <c r="A22" s="113" t="s">
        <v>2119</v>
      </c>
      <c r="B22" s="114" t="s">
        <v>2120</v>
      </c>
    </row>
    <row r="23" spans="1:2" x14ac:dyDescent="0.25">
      <c r="A23" s="113" t="s">
        <v>384</v>
      </c>
      <c r="B23" s="114" t="s">
        <v>1903</v>
      </c>
    </row>
    <row r="24" spans="1:2" x14ac:dyDescent="0.25">
      <c r="A24" s="113" t="s">
        <v>383</v>
      </c>
      <c r="B24" s="114" t="s">
        <v>382</v>
      </c>
    </row>
    <row r="25" spans="1:2" x14ac:dyDescent="0.25">
      <c r="A25" s="113" t="s">
        <v>381</v>
      </c>
      <c r="B25" s="114" t="s">
        <v>380</v>
      </c>
    </row>
    <row r="26" spans="1:2" x14ac:dyDescent="0.25">
      <c r="A26" s="113" t="s">
        <v>381</v>
      </c>
      <c r="B26" s="114" t="s">
        <v>380</v>
      </c>
    </row>
    <row r="27" spans="1:2" x14ac:dyDescent="0.25">
      <c r="A27" s="113" t="s">
        <v>379</v>
      </c>
      <c r="B27" s="114" t="s">
        <v>378</v>
      </c>
    </row>
    <row r="28" spans="1:2" x14ac:dyDescent="0.25">
      <c r="A28" s="113" t="s">
        <v>377</v>
      </c>
      <c r="B28" s="114" t="s">
        <v>376</v>
      </c>
    </row>
    <row r="29" spans="1:2" x14ac:dyDescent="0.25">
      <c r="A29" s="113" t="s">
        <v>2121</v>
      </c>
      <c r="B29" s="114" t="s">
        <v>2122</v>
      </c>
    </row>
    <row r="30" spans="1:2" x14ac:dyDescent="0.25">
      <c r="A30" s="113" t="s">
        <v>2123</v>
      </c>
      <c r="B30" s="114" t="s">
        <v>2124</v>
      </c>
    </row>
    <row r="31" spans="1:2" x14ac:dyDescent="0.25">
      <c r="A31" s="113" t="s">
        <v>2208</v>
      </c>
      <c r="B31" s="114" t="s">
        <v>2207</v>
      </c>
    </row>
    <row r="32" spans="1:2" x14ac:dyDescent="0.25">
      <c r="A32" s="113" t="s">
        <v>375</v>
      </c>
      <c r="B32" s="114" t="s">
        <v>2010</v>
      </c>
    </row>
    <row r="33" spans="1:2" x14ac:dyDescent="0.25">
      <c r="A33" s="113" t="s">
        <v>374</v>
      </c>
      <c r="B33" s="114" t="s">
        <v>374</v>
      </c>
    </row>
    <row r="34" spans="1:2" x14ac:dyDescent="0.25">
      <c r="A34" s="113" t="s">
        <v>373</v>
      </c>
      <c r="B34" s="114" t="s">
        <v>372</v>
      </c>
    </row>
    <row r="35" spans="1:2" x14ac:dyDescent="0.25">
      <c r="A35" s="113" t="s">
        <v>371</v>
      </c>
      <c r="B35" s="114" t="s">
        <v>370</v>
      </c>
    </row>
    <row r="36" spans="1:2" x14ac:dyDescent="0.25">
      <c r="A36" s="113" t="s">
        <v>369</v>
      </c>
      <c r="B36" s="114" t="s">
        <v>368</v>
      </c>
    </row>
    <row r="37" spans="1:2" x14ac:dyDescent="0.25">
      <c r="A37" s="113" t="s">
        <v>367</v>
      </c>
      <c r="B37" s="114" t="s">
        <v>366</v>
      </c>
    </row>
    <row r="38" spans="1:2" x14ac:dyDescent="0.25">
      <c r="A38" s="113" t="s">
        <v>365</v>
      </c>
      <c r="B38" s="114" t="s">
        <v>364</v>
      </c>
    </row>
    <row r="39" spans="1:2" x14ac:dyDescent="0.25">
      <c r="A39" s="113" t="s">
        <v>363</v>
      </c>
      <c r="B39" s="114" t="s">
        <v>362</v>
      </c>
    </row>
    <row r="40" spans="1:2" x14ac:dyDescent="0.25">
      <c r="A40" s="113" t="s">
        <v>1904</v>
      </c>
      <c r="B40" s="114" t="s">
        <v>1904</v>
      </c>
    </row>
    <row r="41" spans="1:2" x14ac:dyDescent="0.25">
      <c r="A41" s="113" t="s">
        <v>361</v>
      </c>
      <c r="B41" s="114" t="s">
        <v>361</v>
      </c>
    </row>
    <row r="42" spans="1:2" x14ac:dyDescent="0.25">
      <c r="A42" s="113" t="s">
        <v>360</v>
      </c>
      <c r="B42" s="114" t="s">
        <v>360</v>
      </c>
    </row>
    <row r="43" spans="1:2" x14ac:dyDescent="0.25">
      <c r="A43" s="113" t="s">
        <v>359</v>
      </c>
      <c r="B43" s="114" t="s">
        <v>2011</v>
      </c>
    </row>
    <row r="44" spans="1:2" x14ac:dyDescent="0.25">
      <c r="A44" s="113" t="s">
        <v>2125</v>
      </c>
      <c r="B44" s="114" t="s">
        <v>2126</v>
      </c>
    </row>
    <row r="45" spans="1:2" x14ac:dyDescent="0.25">
      <c r="A45" s="113" t="s">
        <v>358</v>
      </c>
      <c r="B45" s="114" t="s">
        <v>2012</v>
      </c>
    </row>
    <row r="46" spans="1:2" x14ac:dyDescent="0.25">
      <c r="A46" s="113" t="s">
        <v>2127</v>
      </c>
      <c r="B46" s="114" t="s">
        <v>2128</v>
      </c>
    </row>
    <row r="47" spans="1:2" x14ac:dyDescent="0.25">
      <c r="A47" s="113" t="s">
        <v>2129</v>
      </c>
      <c r="B47" s="114" t="s">
        <v>2130</v>
      </c>
    </row>
    <row r="48" spans="1:2" x14ac:dyDescent="0.25">
      <c r="A48" s="113" t="s">
        <v>2131</v>
      </c>
      <c r="B48" s="114" t="s">
        <v>2132</v>
      </c>
    </row>
    <row r="49" spans="1:2" x14ac:dyDescent="0.25">
      <c r="A49" s="113" t="s">
        <v>357</v>
      </c>
      <c r="B49" s="114" t="s">
        <v>356</v>
      </c>
    </row>
    <row r="50" spans="1:2" x14ac:dyDescent="0.25">
      <c r="A50" s="113" t="s">
        <v>355</v>
      </c>
      <c r="B50" s="114" t="s">
        <v>354</v>
      </c>
    </row>
    <row r="51" spans="1:2" x14ac:dyDescent="0.25">
      <c r="A51" s="113" t="s">
        <v>353</v>
      </c>
      <c r="B51" s="114" t="s">
        <v>352</v>
      </c>
    </row>
    <row r="52" spans="1:2" x14ac:dyDescent="0.25">
      <c r="A52" s="113" t="s">
        <v>351</v>
      </c>
      <c r="B52" s="114" t="s">
        <v>2013</v>
      </c>
    </row>
    <row r="53" spans="1:2" x14ac:dyDescent="0.25">
      <c r="A53" s="113" t="s">
        <v>350</v>
      </c>
      <c r="B53" s="114" t="s">
        <v>2133</v>
      </c>
    </row>
    <row r="54" spans="1:2" x14ac:dyDescent="0.25">
      <c r="A54" s="113" t="s">
        <v>349</v>
      </c>
      <c r="B54" s="114" t="s">
        <v>2014</v>
      </c>
    </row>
    <row r="55" spans="1:2" x14ac:dyDescent="0.25">
      <c r="A55" s="113" t="s">
        <v>348</v>
      </c>
      <c r="B55" s="114" t="s">
        <v>347</v>
      </c>
    </row>
    <row r="56" spans="1:2" ht="15.75" customHeight="1" x14ac:dyDescent="0.25">
      <c r="A56" s="113" t="s">
        <v>346</v>
      </c>
      <c r="B56" s="114" t="s">
        <v>2134</v>
      </c>
    </row>
    <row r="57" spans="1:2" x14ac:dyDescent="0.25">
      <c r="A57" s="113" t="s">
        <v>2135</v>
      </c>
      <c r="B57" s="114" t="s">
        <v>2136</v>
      </c>
    </row>
    <row r="58" spans="1:2" x14ac:dyDescent="0.25">
      <c r="A58" s="113" t="s">
        <v>2137</v>
      </c>
      <c r="B58" s="114" t="s">
        <v>2138</v>
      </c>
    </row>
    <row r="59" spans="1:2" x14ac:dyDescent="0.25">
      <c r="A59" s="113" t="s">
        <v>345</v>
      </c>
      <c r="B59" s="114" t="s">
        <v>2015</v>
      </c>
    </row>
    <row r="60" spans="1:2" x14ac:dyDescent="0.25">
      <c r="A60" s="113" t="s">
        <v>344</v>
      </c>
      <c r="B60" s="114" t="s">
        <v>344</v>
      </c>
    </row>
    <row r="61" spans="1:2" x14ac:dyDescent="0.25">
      <c r="A61" s="113" t="s">
        <v>337</v>
      </c>
      <c r="B61" s="114" t="s">
        <v>337</v>
      </c>
    </row>
    <row r="62" spans="1:2" x14ac:dyDescent="0.25">
      <c r="A62" s="113" t="s">
        <v>343</v>
      </c>
      <c r="B62" s="114" t="s">
        <v>342</v>
      </c>
    </row>
    <row r="63" spans="1:2" x14ac:dyDescent="0.25">
      <c r="A63" s="113" t="s">
        <v>341</v>
      </c>
      <c r="B63" s="114" t="s">
        <v>340</v>
      </c>
    </row>
    <row r="64" spans="1:2" x14ac:dyDescent="0.25">
      <c r="A64" s="113" t="s">
        <v>339</v>
      </c>
      <c r="B64" s="114" t="s">
        <v>2139</v>
      </c>
    </row>
    <row r="65" spans="1:2" x14ac:dyDescent="0.25">
      <c r="A65" s="113" t="s">
        <v>343</v>
      </c>
      <c r="B65" s="114" t="s">
        <v>2140</v>
      </c>
    </row>
    <row r="66" spans="1:2" x14ac:dyDescent="0.25">
      <c r="A66" s="113" t="s">
        <v>341</v>
      </c>
      <c r="B66" s="114" t="s">
        <v>2141</v>
      </c>
    </row>
    <row r="67" spans="1:2" x14ac:dyDescent="0.25">
      <c r="A67" s="113" t="s">
        <v>339</v>
      </c>
      <c r="B67" s="114" t="s">
        <v>338</v>
      </c>
    </row>
    <row r="68" spans="1:2" x14ac:dyDescent="0.25">
      <c r="A68" s="113" t="s">
        <v>336</v>
      </c>
      <c r="B68" s="114" t="s">
        <v>336</v>
      </c>
    </row>
    <row r="69" spans="1:2" x14ac:dyDescent="0.25">
      <c r="A69" s="113" t="s">
        <v>2142</v>
      </c>
      <c r="B69" s="114" t="s">
        <v>2143</v>
      </c>
    </row>
    <row r="70" spans="1:2" x14ac:dyDescent="0.25">
      <c r="A70" s="113" t="s">
        <v>335</v>
      </c>
      <c r="B70" s="114" t="s">
        <v>2016</v>
      </c>
    </row>
    <row r="71" spans="1:2" x14ac:dyDescent="0.25">
      <c r="A71" s="113" t="s">
        <v>334</v>
      </c>
      <c r="B71" s="114" t="s">
        <v>2017</v>
      </c>
    </row>
    <row r="72" spans="1:2" x14ac:dyDescent="0.25">
      <c r="A72" s="113" t="s">
        <v>1977</v>
      </c>
      <c r="B72" s="114" t="s">
        <v>1905</v>
      </c>
    </row>
    <row r="73" spans="1:2" x14ac:dyDescent="0.25">
      <c r="A73" s="113" t="s">
        <v>333</v>
      </c>
      <c r="B73" s="114" t="s">
        <v>2018</v>
      </c>
    </row>
    <row r="74" spans="1:2" x14ac:dyDescent="0.25">
      <c r="A74" s="113" t="s">
        <v>332</v>
      </c>
      <c r="B74" s="114" t="s">
        <v>2019</v>
      </c>
    </row>
    <row r="75" spans="1:2" x14ac:dyDescent="0.25">
      <c r="A75" s="113" t="s">
        <v>2144</v>
      </c>
      <c r="B75" s="114" t="s">
        <v>2145</v>
      </c>
    </row>
    <row r="76" spans="1:2" x14ac:dyDescent="0.25">
      <c r="A76" s="113" t="s">
        <v>331</v>
      </c>
      <c r="B76" s="114" t="s">
        <v>2020</v>
      </c>
    </row>
    <row r="77" spans="1:2" x14ac:dyDescent="0.25">
      <c r="A77" s="113" t="s">
        <v>330</v>
      </c>
      <c r="B77" s="114" t="s">
        <v>2021</v>
      </c>
    </row>
    <row r="78" spans="1:2" x14ac:dyDescent="0.25">
      <c r="A78" s="113" t="s">
        <v>329</v>
      </c>
      <c r="B78" s="114" t="s">
        <v>329</v>
      </c>
    </row>
    <row r="79" spans="1:2" x14ac:dyDescent="0.25">
      <c r="A79" s="113" t="s">
        <v>1954</v>
      </c>
      <c r="B79" s="114" t="s">
        <v>1954</v>
      </c>
    </row>
    <row r="80" spans="1:2" x14ac:dyDescent="0.25">
      <c r="A80" s="113" t="s">
        <v>2203</v>
      </c>
      <c r="B80" s="114" t="s">
        <v>2204</v>
      </c>
    </row>
    <row r="81" spans="1:2" x14ac:dyDescent="0.25">
      <c r="A81" s="113" t="s">
        <v>2210</v>
      </c>
      <c r="B81" s="114" t="s">
        <v>2209</v>
      </c>
    </row>
    <row r="82" spans="1:2" x14ac:dyDescent="0.25">
      <c r="A82" s="113" t="s">
        <v>2146</v>
      </c>
      <c r="B82" s="114" t="s">
        <v>2147</v>
      </c>
    </row>
    <row r="83" spans="1:2" x14ac:dyDescent="0.25">
      <c r="A83" s="113" t="s">
        <v>2148</v>
      </c>
      <c r="B83" s="114" t="s">
        <v>2149</v>
      </c>
    </row>
    <row r="84" spans="1:2" x14ac:dyDescent="0.25">
      <c r="A84" s="113" t="s">
        <v>328</v>
      </c>
      <c r="B84" s="114" t="s">
        <v>2022</v>
      </c>
    </row>
    <row r="85" spans="1:2" x14ac:dyDescent="0.25">
      <c r="A85" s="113" t="s">
        <v>2150</v>
      </c>
      <c r="B85" s="114" t="s">
        <v>2151</v>
      </c>
    </row>
    <row r="86" spans="1:2" x14ac:dyDescent="0.25">
      <c r="A86" s="113" t="s">
        <v>327</v>
      </c>
      <c r="B86" s="114" t="s">
        <v>2023</v>
      </c>
    </row>
    <row r="87" spans="1:2" x14ac:dyDescent="0.25">
      <c r="A87" s="113" t="s">
        <v>326</v>
      </c>
      <c r="B87" s="114" t="s">
        <v>325</v>
      </c>
    </row>
    <row r="88" spans="1:2" x14ac:dyDescent="0.25">
      <c r="A88" s="113" t="s">
        <v>324</v>
      </c>
      <c r="B88" s="114" t="s">
        <v>323</v>
      </c>
    </row>
    <row r="89" spans="1:2" x14ac:dyDescent="0.25">
      <c r="A89" s="113" t="s">
        <v>322</v>
      </c>
      <c r="B89" s="114" t="s">
        <v>321</v>
      </c>
    </row>
    <row r="90" spans="1:2" x14ac:dyDescent="0.25">
      <c r="A90" s="113" t="s">
        <v>320</v>
      </c>
      <c r="B90" s="114" t="s">
        <v>319</v>
      </c>
    </row>
    <row r="91" spans="1:2" x14ac:dyDescent="0.25">
      <c r="A91" s="113" t="s">
        <v>318</v>
      </c>
      <c r="B91" s="114" t="s">
        <v>2024</v>
      </c>
    </row>
    <row r="92" spans="1:2" x14ac:dyDescent="0.25">
      <c r="A92" s="113" t="s">
        <v>1909</v>
      </c>
      <c r="B92" s="114" t="s">
        <v>1906</v>
      </c>
    </row>
    <row r="93" spans="1:2" x14ac:dyDescent="0.25">
      <c r="A93" s="113" t="s">
        <v>1910</v>
      </c>
      <c r="B93" s="114" t="s">
        <v>2152</v>
      </c>
    </row>
    <row r="94" spans="1:2" x14ac:dyDescent="0.25">
      <c r="A94" s="113" t="s">
        <v>317</v>
      </c>
      <c r="B94" s="114" t="s">
        <v>316</v>
      </c>
    </row>
    <row r="95" spans="1:2" x14ac:dyDescent="0.25">
      <c r="A95" s="113" t="s">
        <v>315</v>
      </c>
      <c r="B95" s="114" t="s">
        <v>314</v>
      </c>
    </row>
    <row r="96" spans="1:2" x14ac:dyDescent="0.25">
      <c r="A96" s="113" t="s">
        <v>2153</v>
      </c>
      <c r="B96" s="114" t="s">
        <v>2154</v>
      </c>
    </row>
    <row r="97" spans="1:2" x14ac:dyDescent="0.25">
      <c r="A97" s="113" t="s">
        <v>2155</v>
      </c>
      <c r="B97" s="114" t="s">
        <v>2155</v>
      </c>
    </row>
    <row r="98" spans="1:2" x14ac:dyDescent="0.25">
      <c r="A98" s="113" t="s">
        <v>2156</v>
      </c>
      <c r="B98" s="114" t="s">
        <v>2157</v>
      </c>
    </row>
    <row r="99" spans="1:2" x14ac:dyDescent="0.25">
      <c r="A99" s="113" t="s">
        <v>2158</v>
      </c>
      <c r="B99" s="114" t="s">
        <v>2159</v>
      </c>
    </row>
    <row r="100" spans="1:2" x14ac:dyDescent="0.25">
      <c r="A100" s="113" t="s">
        <v>2160</v>
      </c>
      <c r="B100" s="114" t="s">
        <v>2161</v>
      </c>
    </row>
    <row r="101" spans="1:2" x14ac:dyDescent="0.25">
      <c r="A101" s="113" t="s">
        <v>2162</v>
      </c>
      <c r="B101" s="114" t="s">
        <v>2163</v>
      </c>
    </row>
    <row r="102" spans="1:2" x14ac:dyDescent="0.25">
      <c r="A102" s="113" t="s">
        <v>1911</v>
      </c>
      <c r="B102" s="114" t="s">
        <v>1907</v>
      </c>
    </row>
    <row r="103" spans="1:2" x14ac:dyDescent="0.25">
      <c r="A103" s="113" t="s">
        <v>313</v>
      </c>
      <c r="B103" s="114" t="s">
        <v>312</v>
      </c>
    </row>
    <row r="104" spans="1:2" x14ac:dyDescent="0.25">
      <c r="A104" s="113" t="s">
        <v>2164</v>
      </c>
      <c r="B104" s="114" t="s">
        <v>2165</v>
      </c>
    </row>
    <row r="105" spans="1:2" x14ac:dyDescent="0.25">
      <c r="A105" s="113" t="s">
        <v>311</v>
      </c>
      <c r="B105" s="114" t="s">
        <v>310</v>
      </c>
    </row>
    <row r="106" spans="1:2" x14ac:dyDescent="0.25">
      <c r="A106" s="113" t="s">
        <v>2166</v>
      </c>
      <c r="B106" s="114" t="s">
        <v>2167</v>
      </c>
    </row>
    <row r="107" spans="1:2" x14ac:dyDescent="0.25">
      <c r="A107" s="113" t="s">
        <v>2168</v>
      </c>
      <c r="B107" s="114" t="s">
        <v>2169</v>
      </c>
    </row>
    <row r="108" spans="1:2" x14ac:dyDescent="0.25">
      <c r="A108" s="113" t="s">
        <v>2170</v>
      </c>
      <c r="B108" s="114" t="s">
        <v>2171</v>
      </c>
    </row>
    <row r="109" spans="1:2" x14ac:dyDescent="0.25">
      <c r="A109" s="113" t="s">
        <v>2172</v>
      </c>
      <c r="B109" s="114" t="s">
        <v>2206</v>
      </c>
    </row>
    <row r="110" spans="1:2" x14ac:dyDescent="0.25">
      <c r="A110" s="113" t="s">
        <v>2173</v>
      </c>
      <c r="B110" s="114" t="s">
        <v>2174</v>
      </c>
    </row>
    <row r="111" spans="1:2" x14ac:dyDescent="0.25">
      <c r="A111" s="113" t="s">
        <v>2175</v>
      </c>
      <c r="B111" s="114" t="s">
        <v>2176</v>
      </c>
    </row>
    <row r="112" spans="1:2" x14ac:dyDescent="0.25">
      <c r="A112" s="113" t="s">
        <v>2177</v>
      </c>
      <c r="B112" s="114" t="s">
        <v>2178</v>
      </c>
    </row>
    <row r="113" spans="1:2" x14ac:dyDescent="0.25">
      <c r="A113" s="113" t="s">
        <v>2179</v>
      </c>
      <c r="B113" s="114" t="s">
        <v>2205</v>
      </c>
    </row>
    <row r="114" spans="1:2" x14ac:dyDescent="0.25">
      <c r="A114" s="113" t="s">
        <v>309</v>
      </c>
      <c r="B114" s="114" t="s">
        <v>308</v>
      </c>
    </row>
    <row r="115" spans="1:2" ht="25.5" x14ac:dyDescent="0.25">
      <c r="A115" s="113" t="s">
        <v>307</v>
      </c>
      <c r="B115" s="114" t="s">
        <v>2025</v>
      </c>
    </row>
    <row r="116" spans="1:2" x14ac:dyDescent="0.25">
      <c r="A116" s="113" t="s">
        <v>306</v>
      </c>
      <c r="B116" s="114" t="s">
        <v>305</v>
      </c>
    </row>
    <row r="117" spans="1:2" x14ac:dyDescent="0.25">
      <c r="A117" s="113" t="s">
        <v>304</v>
      </c>
      <c r="B117" s="114" t="s">
        <v>303</v>
      </c>
    </row>
    <row r="118" spans="1:2" x14ac:dyDescent="0.25">
      <c r="A118" s="113" t="s">
        <v>2180</v>
      </c>
      <c r="B118" s="114" t="s">
        <v>2181</v>
      </c>
    </row>
    <row r="119" spans="1:2" x14ac:dyDescent="0.25">
      <c r="A119" s="113" t="s">
        <v>1908</v>
      </c>
      <c r="B119" s="114" t="s">
        <v>1908</v>
      </c>
    </row>
    <row r="120" spans="1:2" x14ac:dyDescent="0.25">
      <c r="A120" s="113" t="s">
        <v>2182</v>
      </c>
      <c r="B120" s="114" t="s">
        <v>2183</v>
      </c>
    </row>
    <row r="121" spans="1:2" x14ac:dyDescent="0.25">
      <c r="A121" s="113" t="s">
        <v>302</v>
      </c>
      <c r="B121" s="114" t="s">
        <v>301</v>
      </c>
    </row>
    <row r="122" spans="1:2" x14ac:dyDescent="0.25">
      <c r="A122" s="113" t="s">
        <v>300</v>
      </c>
      <c r="B122" s="114" t="s">
        <v>2184</v>
      </c>
    </row>
    <row r="123" spans="1:2" x14ac:dyDescent="0.25">
      <c r="A123" s="113" t="s">
        <v>2185</v>
      </c>
      <c r="B123" s="114" t="s">
        <v>2186</v>
      </c>
    </row>
    <row r="124" spans="1:2" x14ac:dyDescent="0.25">
      <c r="A124" s="113" t="s">
        <v>2187</v>
      </c>
      <c r="B124" s="114" t="s">
        <v>2188</v>
      </c>
    </row>
    <row r="125" spans="1:2" x14ac:dyDescent="0.25">
      <c r="A125" s="113" t="s">
        <v>2189</v>
      </c>
      <c r="B125" s="114" t="s">
        <v>2190</v>
      </c>
    </row>
    <row r="126" spans="1:2" x14ac:dyDescent="0.25">
      <c r="A126" s="113" t="s">
        <v>299</v>
      </c>
      <c r="B126" s="114" t="s">
        <v>298</v>
      </c>
    </row>
    <row r="127" spans="1:2" x14ac:dyDescent="0.25">
      <c r="A127" s="113" t="s">
        <v>297</v>
      </c>
      <c r="B127" s="114" t="s">
        <v>2191</v>
      </c>
    </row>
    <row r="128" spans="1:2" x14ac:dyDescent="0.25">
      <c r="A128" s="113" t="s">
        <v>297</v>
      </c>
      <c r="B128" s="114" t="s">
        <v>2191</v>
      </c>
    </row>
    <row r="129" spans="1:2" x14ac:dyDescent="0.25">
      <c r="A129" s="113" t="s">
        <v>296</v>
      </c>
      <c r="B129" s="114" t="s">
        <v>2192</v>
      </c>
    </row>
    <row r="130" spans="1:2" x14ac:dyDescent="0.25">
      <c r="A130" s="113" t="s">
        <v>296</v>
      </c>
      <c r="B130" s="114" t="s">
        <v>2192</v>
      </c>
    </row>
    <row r="131" spans="1:2" x14ac:dyDescent="0.25">
      <c r="A131" s="113" t="s">
        <v>2193</v>
      </c>
      <c r="B131" s="114" t="s">
        <v>2194</v>
      </c>
    </row>
    <row r="132" spans="1:2" x14ac:dyDescent="0.25">
      <c r="A132" s="113" t="s">
        <v>2195</v>
      </c>
      <c r="B132" s="114" t="s">
        <v>2196</v>
      </c>
    </row>
    <row r="133" spans="1:2" x14ac:dyDescent="0.25">
      <c r="A133" s="113" t="s">
        <v>295</v>
      </c>
      <c r="B133" s="114" t="s">
        <v>295</v>
      </c>
    </row>
    <row r="134" spans="1:2" x14ac:dyDescent="0.25">
      <c r="A134" s="113" t="s">
        <v>295</v>
      </c>
      <c r="B134" s="114" t="s">
        <v>295</v>
      </c>
    </row>
    <row r="135" spans="1:2" x14ac:dyDescent="0.25">
      <c r="A135" s="113" t="s">
        <v>294</v>
      </c>
      <c r="B135" s="114" t="s">
        <v>292</v>
      </c>
    </row>
    <row r="136" spans="1:2" x14ac:dyDescent="0.25">
      <c r="A136" s="113" t="s">
        <v>293</v>
      </c>
      <c r="B136" s="114" t="s">
        <v>292</v>
      </c>
    </row>
    <row r="137" spans="1:2" x14ac:dyDescent="0.25">
      <c r="A137" s="113" t="s">
        <v>291</v>
      </c>
      <c r="B137" s="114" t="s">
        <v>290</v>
      </c>
    </row>
    <row r="138" spans="1:2" x14ac:dyDescent="0.25">
      <c r="A138" s="113" t="s">
        <v>289</v>
      </c>
      <c r="B138" s="114" t="s">
        <v>288</v>
      </c>
    </row>
    <row r="139" spans="1:2" x14ac:dyDescent="0.25">
      <c r="A139" s="115" t="s">
        <v>287</v>
      </c>
      <c r="B139" s="116" t="s">
        <v>286</v>
      </c>
    </row>
  </sheetData>
  <printOptions gridLines="1"/>
  <pageMargins left="0.45" right="0.45" top="0.75" bottom="0.5" header="0.25" footer="0.3"/>
  <pageSetup scale="80" fitToWidth="0" fitToHeight="0" orientation="landscape" r:id="rId1"/>
  <headerFooter>
    <oddHeader>&amp;C&amp;F
&amp;A</oddHeader>
    <oddFooter>&amp;L© 2014 FINRA. All rights reserved. &amp;C10/1/2014&amp;RPage &amp;P</oddFoot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7" tint="0.59999389629810485"/>
  </sheetPr>
  <dimension ref="A1:B252"/>
  <sheetViews>
    <sheetView workbookViewId="0">
      <pane ySplit="1" topLeftCell="A2" activePane="bottomLeft" state="frozen"/>
      <selection pane="bottomLeft"/>
    </sheetView>
  </sheetViews>
  <sheetFormatPr defaultRowHeight="15" x14ac:dyDescent="0.25"/>
  <cols>
    <col min="1" max="1" width="22.5703125" style="1" bestFit="1" customWidth="1"/>
    <col min="2" max="2" width="62.85546875" style="1" customWidth="1"/>
    <col min="3" max="16384" width="9.140625" style="1"/>
  </cols>
  <sheetData>
    <row r="1" spans="1:2" ht="15.75" thickBot="1" x14ac:dyDescent="0.3">
      <c r="A1" s="17" t="s">
        <v>401</v>
      </c>
      <c r="B1" s="30" t="s">
        <v>402</v>
      </c>
    </row>
    <row r="2" spans="1:2" ht="15.75" thickTop="1" x14ac:dyDescent="0.25">
      <c r="A2" s="19" t="s">
        <v>403</v>
      </c>
      <c r="B2" s="24" t="s">
        <v>404</v>
      </c>
    </row>
    <row r="3" spans="1:2" x14ac:dyDescent="0.25">
      <c r="A3" s="19" t="s">
        <v>405</v>
      </c>
      <c r="B3" s="24" t="s">
        <v>406</v>
      </c>
    </row>
    <row r="4" spans="1:2" x14ac:dyDescent="0.25">
      <c r="A4" s="19" t="s">
        <v>407</v>
      </c>
      <c r="B4" s="24" t="s">
        <v>408</v>
      </c>
    </row>
    <row r="5" spans="1:2" x14ac:dyDescent="0.25">
      <c r="A5" s="19" t="s">
        <v>409</v>
      </c>
      <c r="B5" s="24" t="s">
        <v>410</v>
      </c>
    </row>
    <row r="6" spans="1:2" x14ac:dyDescent="0.25">
      <c r="A6" s="19" t="s">
        <v>411</v>
      </c>
      <c r="B6" s="24" t="s">
        <v>412</v>
      </c>
    </row>
    <row r="7" spans="1:2" x14ac:dyDescent="0.25">
      <c r="A7" s="19" t="s">
        <v>413</v>
      </c>
      <c r="B7" s="24" t="s">
        <v>414</v>
      </c>
    </row>
    <row r="8" spans="1:2" x14ac:dyDescent="0.25">
      <c r="A8" s="19" t="s">
        <v>415</v>
      </c>
      <c r="B8" s="24" t="s">
        <v>416</v>
      </c>
    </row>
    <row r="9" spans="1:2" x14ac:dyDescent="0.25">
      <c r="A9" s="19" t="s">
        <v>417</v>
      </c>
      <c r="B9" s="24" t="s">
        <v>418</v>
      </c>
    </row>
    <row r="10" spans="1:2" x14ac:dyDescent="0.25">
      <c r="A10" s="19" t="s">
        <v>419</v>
      </c>
      <c r="B10" s="24" t="s">
        <v>420</v>
      </c>
    </row>
    <row r="11" spans="1:2" x14ac:dyDescent="0.25">
      <c r="A11" s="19" t="s">
        <v>421</v>
      </c>
      <c r="B11" s="24" t="s">
        <v>422</v>
      </c>
    </row>
    <row r="12" spans="1:2" x14ac:dyDescent="0.25">
      <c r="A12" s="19" t="s">
        <v>423</v>
      </c>
      <c r="B12" s="24" t="s">
        <v>424</v>
      </c>
    </row>
    <row r="13" spans="1:2" x14ac:dyDescent="0.25">
      <c r="A13" s="19" t="s">
        <v>425</v>
      </c>
      <c r="B13" s="24" t="s">
        <v>426</v>
      </c>
    </row>
    <row r="14" spans="1:2" x14ac:dyDescent="0.25">
      <c r="A14" s="19" t="s">
        <v>427</v>
      </c>
      <c r="B14" s="24" t="s">
        <v>428</v>
      </c>
    </row>
    <row r="15" spans="1:2" x14ac:dyDescent="0.25">
      <c r="A15" s="19" t="s">
        <v>429</v>
      </c>
      <c r="B15" s="24" t="s">
        <v>430</v>
      </c>
    </row>
    <row r="16" spans="1:2" x14ac:dyDescent="0.25">
      <c r="A16" s="19" t="s">
        <v>431</v>
      </c>
      <c r="B16" s="24" t="s">
        <v>432</v>
      </c>
    </row>
    <row r="17" spans="1:2" x14ac:dyDescent="0.25">
      <c r="A17" s="19" t="s">
        <v>433</v>
      </c>
      <c r="B17" s="24" t="s">
        <v>434</v>
      </c>
    </row>
    <row r="18" spans="1:2" x14ac:dyDescent="0.25">
      <c r="A18" s="19" t="s">
        <v>435</v>
      </c>
      <c r="B18" s="24" t="s">
        <v>436</v>
      </c>
    </row>
    <row r="19" spans="1:2" x14ac:dyDescent="0.25">
      <c r="A19" s="19" t="s">
        <v>437</v>
      </c>
      <c r="B19" s="24" t="s">
        <v>438</v>
      </c>
    </row>
    <row r="20" spans="1:2" x14ac:dyDescent="0.25">
      <c r="A20" s="19" t="s">
        <v>439</v>
      </c>
      <c r="B20" s="24" t="s">
        <v>440</v>
      </c>
    </row>
    <row r="21" spans="1:2" x14ac:dyDescent="0.25">
      <c r="A21" s="19" t="s">
        <v>441</v>
      </c>
      <c r="B21" s="24" t="s">
        <v>442</v>
      </c>
    </row>
    <row r="22" spans="1:2" x14ac:dyDescent="0.25">
      <c r="A22" s="19" t="s">
        <v>443</v>
      </c>
      <c r="B22" s="24" t="s">
        <v>444</v>
      </c>
    </row>
    <row r="23" spans="1:2" x14ac:dyDescent="0.25">
      <c r="A23" s="19" t="s">
        <v>445</v>
      </c>
      <c r="B23" s="24" t="s">
        <v>446</v>
      </c>
    </row>
    <row r="24" spans="1:2" x14ac:dyDescent="0.25">
      <c r="A24" s="19" t="s">
        <v>447</v>
      </c>
      <c r="B24" s="24" t="s">
        <v>448</v>
      </c>
    </row>
    <row r="25" spans="1:2" x14ac:dyDescent="0.25">
      <c r="A25" s="19" t="s">
        <v>449</v>
      </c>
      <c r="B25" s="24" t="s">
        <v>450</v>
      </c>
    </row>
    <row r="26" spans="1:2" x14ac:dyDescent="0.25">
      <c r="A26" s="19" t="s">
        <v>451</v>
      </c>
      <c r="B26" s="24" t="s">
        <v>452</v>
      </c>
    </row>
    <row r="27" spans="1:2" x14ac:dyDescent="0.25">
      <c r="A27" s="19" t="s">
        <v>453</v>
      </c>
      <c r="B27" s="24" t="s">
        <v>454</v>
      </c>
    </row>
    <row r="28" spans="1:2" x14ac:dyDescent="0.25">
      <c r="A28" s="19" t="s">
        <v>455</v>
      </c>
      <c r="B28" s="24" t="s">
        <v>456</v>
      </c>
    </row>
    <row r="29" spans="1:2" x14ac:dyDescent="0.25">
      <c r="A29" s="19" t="s">
        <v>457</v>
      </c>
      <c r="B29" s="24" t="s">
        <v>458</v>
      </c>
    </row>
    <row r="30" spans="1:2" x14ac:dyDescent="0.25">
      <c r="A30" s="19" t="s">
        <v>459</v>
      </c>
      <c r="B30" s="24" t="s">
        <v>460</v>
      </c>
    </row>
    <row r="31" spans="1:2" x14ac:dyDescent="0.25">
      <c r="A31" s="19" t="s">
        <v>461</v>
      </c>
      <c r="B31" s="24" t="s">
        <v>462</v>
      </c>
    </row>
    <row r="32" spans="1:2" x14ac:dyDescent="0.25">
      <c r="A32" s="19" t="s">
        <v>463</v>
      </c>
      <c r="B32" s="24" t="s">
        <v>464</v>
      </c>
    </row>
    <row r="33" spans="1:2" x14ac:dyDescent="0.25">
      <c r="A33" s="19" t="s">
        <v>465</v>
      </c>
      <c r="B33" s="24" t="s">
        <v>466</v>
      </c>
    </row>
    <row r="34" spans="1:2" x14ac:dyDescent="0.25">
      <c r="A34" s="19" t="s">
        <v>467</v>
      </c>
      <c r="B34" s="24" t="s">
        <v>468</v>
      </c>
    </row>
    <row r="35" spans="1:2" x14ac:dyDescent="0.25">
      <c r="A35" s="19" t="s">
        <v>469</v>
      </c>
      <c r="B35" s="24" t="s">
        <v>470</v>
      </c>
    </row>
    <row r="36" spans="1:2" x14ac:dyDescent="0.25">
      <c r="A36" s="19" t="s">
        <v>471</v>
      </c>
      <c r="B36" s="24" t="s">
        <v>472</v>
      </c>
    </row>
    <row r="37" spans="1:2" x14ac:dyDescent="0.25">
      <c r="A37" s="19" t="s">
        <v>473</v>
      </c>
      <c r="B37" s="24" t="s">
        <v>474</v>
      </c>
    </row>
    <row r="38" spans="1:2" x14ac:dyDescent="0.25">
      <c r="A38" s="19" t="s">
        <v>475</v>
      </c>
      <c r="B38" s="24" t="s">
        <v>476</v>
      </c>
    </row>
    <row r="39" spans="1:2" x14ac:dyDescent="0.25">
      <c r="A39" s="19" t="s">
        <v>477</v>
      </c>
      <c r="B39" s="24" t="s">
        <v>478</v>
      </c>
    </row>
    <row r="40" spans="1:2" x14ac:dyDescent="0.25">
      <c r="A40" s="19" t="s">
        <v>479</v>
      </c>
      <c r="B40" s="24" t="s">
        <v>480</v>
      </c>
    </row>
    <row r="41" spans="1:2" x14ac:dyDescent="0.25">
      <c r="A41" s="19" t="s">
        <v>481</v>
      </c>
      <c r="B41" s="24" t="s">
        <v>482</v>
      </c>
    </row>
    <row r="42" spans="1:2" x14ac:dyDescent="0.25">
      <c r="A42" s="19" t="s">
        <v>483</v>
      </c>
      <c r="B42" s="24" t="s">
        <v>484</v>
      </c>
    </row>
    <row r="43" spans="1:2" x14ac:dyDescent="0.25">
      <c r="A43" s="19" t="s">
        <v>485</v>
      </c>
      <c r="B43" s="24" t="s">
        <v>486</v>
      </c>
    </row>
    <row r="44" spans="1:2" x14ac:dyDescent="0.25">
      <c r="A44" s="19" t="s">
        <v>487</v>
      </c>
      <c r="B44" s="24" t="s">
        <v>488</v>
      </c>
    </row>
    <row r="45" spans="1:2" x14ac:dyDescent="0.25">
      <c r="A45" s="19" t="s">
        <v>489</v>
      </c>
      <c r="B45" s="24" t="s">
        <v>490</v>
      </c>
    </row>
    <row r="46" spans="1:2" x14ac:dyDescent="0.25">
      <c r="A46" s="19" t="s">
        <v>491</v>
      </c>
      <c r="B46" s="24" t="s">
        <v>492</v>
      </c>
    </row>
    <row r="47" spans="1:2" x14ac:dyDescent="0.25">
      <c r="A47" s="19" t="s">
        <v>493</v>
      </c>
      <c r="B47" s="24" t="s">
        <v>494</v>
      </c>
    </row>
    <row r="48" spans="1:2" x14ac:dyDescent="0.25">
      <c r="A48" s="19" t="s">
        <v>495</v>
      </c>
      <c r="B48" s="24" t="s">
        <v>496</v>
      </c>
    </row>
    <row r="49" spans="1:2" x14ac:dyDescent="0.25">
      <c r="A49" s="19" t="s">
        <v>497</v>
      </c>
      <c r="B49" s="24" t="s">
        <v>498</v>
      </c>
    </row>
    <row r="50" spans="1:2" x14ac:dyDescent="0.25">
      <c r="A50" s="19" t="s">
        <v>499</v>
      </c>
      <c r="B50" s="24" t="s">
        <v>500</v>
      </c>
    </row>
    <row r="51" spans="1:2" x14ac:dyDescent="0.25">
      <c r="A51" s="19" t="s">
        <v>501</v>
      </c>
      <c r="B51" s="24" t="s">
        <v>502</v>
      </c>
    </row>
    <row r="52" spans="1:2" x14ac:dyDescent="0.25">
      <c r="A52" s="19" t="s">
        <v>503</v>
      </c>
      <c r="B52" s="24" t="s">
        <v>504</v>
      </c>
    </row>
    <row r="53" spans="1:2" x14ac:dyDescent="0.25">
      <c r="A53" s="19" t="s">
        <v>505</v>
      </c>
      <c r="B53" s="24" t="s">
        <v>506</v>
      </c>
    </row>
    <row r="54" spans="1:2" x14ac:dyDescent="0.25">
      <c r="A54" s="19" t="s">
        <v>507</v>
      </c>
      <c r="B54" s="24" t="s">
        <v>508</v>
      </c>
    </row>
    <row r="55" spans="1:2" x14ac:dyDescent="0.25">
      <c r="A55" s="19" t="s">
        <v>509</v>
      </c>
      <c r="B55" s="24" t="s">
        <v>510</v>
      </c>
    </row>
    <row r="56" spans="1:2" x14ac:dyDescent="0.25">
      <c r="A56" s="19" t="s">
        <v>511</v>
      </c>
      <c r="B56" s="24" t="s">
        <v>512</v>
      </c>
    </row>
    <row r="57" spans="1:2" x14ac:dyDescent="0.25">
      <c r="A57" s="19" t="s">
        <v>513</v>
      </c>
      <c r="B57" s="24" t="s">
        <v>514</v>
      </c>
    </row>
    <row r="58" spans="1:2" x14ac:dyDescent="0.25">
      <c r="A58" s="19" t="s">
        <v>515</v>
      </c>
      <c r="B58" s="24" t="s">
        <v>516</v>
      </c>
    </row>
    <row r="59" spans="1:2" x14ac:dyDescent="0.25">
      <c r="A59" s="19" t="s">
        <v>517</v>
      </c>
      <c r="B59" s="24" t="s">
        <v>518</v>
      </c>
    </row>
    <row r="60" spans="1:2" x14ac:dyDescent="0.25">
      <c r="A60" s="19" t="s">
        <v>519</v>
      </c>
      <c r="B60" s="24" t="s">
        <v>520</v>
      </c>
    </row>
    <row r="61" spans="1:2" x14ac:dyDescent="0.25">
      <c r="A61" s="19" t="s">
        <v>521</v>
      </c>
      <c r="B61" s="24" t="s">
        <v>522</v>
      </c>
    </row>
    <row r="62" spans="1:2" x14ac:dyDescent="0.25">
      <c r="A62" s="19" t="s">
        <v>523</v>
      </c>
      <c r="B62" s="24" t="s">
        <v>524</v>
      </c>
    </row>
    <row r="63" spans="1:2" x14ac:dyDescent="0.25">
      <c r="A63" s="19" t="s">
        <v>525</v>
      </c>
      <c r="B63" s="24" t="s">
        <v>526</v>
      </c>
    </row>
    <row r="64" spans="1:2" x14ac:dyDescent="0.25">
      <c r="A64" s="19" t="s">
        <v>527</v>
      </c>
      <c r="B64" s="24" t="s">
        <v>528</v>
      </c>
    </row>
    <row r="65" spans="1:2" x14ac:dyDescent="0.25">
      <c r="A65" s="19" t="s">
        <v>529</v>
      </c>
      <c r="B65" s="24" t="s">
        <v>530</v>
      </c>
    </row>
    <row r="66" spans="1:2" x14ac:dyDescent="0.25">
      <c r="A66" s="19" t="s">
        <v>531</v>
      </c>
      <c r="B66" s="24" t="s">
        <v>532</v>
      </c>
    </row>
    <row r="67" spans="1:2" x14ac:dyDescent="0.25">
      <c r="A67" s="19" t="s">
        <v>533</v>
      </c>
      <c r="B67" s="24" t="s">
        <v>534</v>
      </c>
    </row>
    <row r="68" spans="1:2" x14ac:dyDescent="0.25">
      <c r="A68" s="19" t="s">
        <v>535</v>
      </c>
      <c r="B68" s="24" t="s">
        <v>536</v>
      </c>
    </row>
    <row r="69" spans="1:2" x14ac:dyDescent="0.25">
      <c r="A69" s="19" t="s">
        <v>537</v>
      </c>
      <c r="B69" s="24" t="s">
        <v>538</v>
      </c>
    </row>
    <row r="70" spans="1:2" x14ac:dyDescent="0.25">
      <c r="A70" s="19" t="s">
        <v>539</v>
      </c>
      <c r="B70" s="24" t="s">
        <v>540</v>
      </c>
    </row>
    <row r="71" spans="1:2" x14ac:dyDescent="0.25">
      <c r="A71" s="19" t="s">
        <v>541</v>
      </c>
      <c r="B71" s="24" t="s">
        <v>542</v>
      </c>
    </row>
    <row r="72" spans="1:2" x14ac:dyDescent="0.25">
      <c r="A72" s="19" t="s">
        <v>543</v>
      </c>
      <c r="B72" s="24" t="s">
        <v>544</v>
      </c>
    </row>
    <row r="73" spans="1:2" x14ac:dyDescent="0.25">
      <c r="A73" s="19" t="s">
        <v>545</v>
      </c>
      <c r="B73" s="24" t="s">
        <v>546</v>
      </c>
    </row>
    <row r="74" spans="1:2" x14ac:dyDescent="0.25">
      <c r="A74" s="19" t="s">
        <v>547</v>
      </c>
      <c r="B74" s="24" t="s">
        <v>548</v>
      </c>
    </row>
    <row r="75" spans="1:2" x14ac:dyDescent="0.25">
      <c r="A75" s="19" t="s">
        <v>549</v>
      </c>
      <c r="B75" s="24" t="s">
        <v>550</v>
      </c>
    </row>
    <row r="76" spans="1:2" x14ac:dyDescent="0.25">
      <c r="A76" s="19" t="s">
        <v>551</v>
      </c>
      <c r="B76" s="24" t="s">
        <v>552</v>
      </c>
    </row>
    <row r="77" spans="1:2" x14ac:dyDescent="0.25">
      <c r="A77" s="19" t="s">
        <v>553</v>
      </c>
      <c r="B77" s="24" t="s">
        <v>554</v>
      </c>
    </row>
    <row r="78" spans="1:2" x14ac:dyDescent="0.25">
      <c r="A78" s="19" t="s">
        <v>555</v>
      </c>
      <c r="B78" s="24" t="s">
        <v>556</v>
      </c>
    </row>
    <row r="79" spans="1:2" x14ac:dyDescent="0.25">
      <c r="A79" s="19" t="s">
        <v>557</v>
      </c>
      <c r="B79" s="24" t="s">
        <v>558</v>
      </c>
    </row>
    <row r="80" spans="1:2" x14ac:dyDescent="0.25">
      <c r="A80" s="19" t="s">
        <v>559</v>
      </c>
      <c r="B80" s="24" t="s">
        <v>560</v>
      </c>
    </row>
    <row r="81" spans="1:2" x14ac:dyDescent="0.25">
      <c r="A81" s="19" t="s">
        <v>561</v>
      </c>
      <c r="B81" s="24" t="s">
        <v>562</v>
      </c>
    </row>
    <row r="82" spans="1:2" x14ac:dyDescent="0.25">
      <c r="A82" s="19" t="s">
        <v>563</v>
      </c>
      <c r="B82" s="24" t="s">
        <v>564</v>
      </c>
    </row>
    <row r="83" spans="1:2" x14ac:dyDescent="0.25">
      <c r="A83" s="19" t="s">
        <v>565</v>
      </c>
      <c r="B83" s="24" t="s">
        <v>566</v>
      </c>
    </row>
    <row r="84" spans="1:2" x14ac:dyDescent="0.25">
      <c r="A84" s="19" t="s">
        <v>567</v>
      </c>
      <c r="B84" s="24" t="s">
        <v>568</v>
      </c>
    </row>
    <row r="85" spans="1:2" x14ac:dyDescent="0.25">
      <c r="A85" s="19" t="s">
        <v>569</v>
      </c>
      <c r="B85" s="24" t="s">
        <v>570</v>
      </c>
    </row>
    <row r="86" spans="1:2" x14ac:dyDescent="0.25">
      <c r="A86" s="19" t="s">
        <v>571</v>
      </c>
      <c r="B86" s="24" t="s">
        <v>572</v>
      </c>
    </row>
    <row r="87" spans="1:2" x14ac:dyDescent="0.25">
      <c r="A87" s="19" t="s">
        <v>573</v>
      </c>
      <c r="B87" s="24" t="s">
        <v>574</v>
      </c>
    </row>
    <row r="88" spans="1:2" x14ac:dyDescent="0.25">
      <c r="A88" s="19" t="s">
        <v>575</v>
      </c>
      <c r="B88" s="24" t="s">
        <v>576</v>
      </c>
    </row>
    <row r="89" spans="1:2" x14ac:dyDescent="0.25">
      <c r="A89" s="19" t="s">
        <v>577</v>
      </c>
      <c r="B89" s="24" t="s">
        <v>578</v>
      </c>
    </row>
    <row r="90" spans="1:2" x14ac:dyDescent="0.25">
      <c r="A90" s="19" t="s">
        <v>579</v>
      </c>
      <c r="B90" s="24" t="s">
        <v>580</v>
      </c>
    </row>
    <row r="91" spans="1:2" x14ac:dyDescent="0.25">
      <c r="A91" s="19" t="s">
        <v>581</v>
      </c>
      <c r="B91" s="24" t="s">
        <v>582</v>
      </c>
    </row>
    <row r="92" spans="1:2" x14ac:dyDescent="0.25">
      <c r="A92" s="19" t="s">
        <v>583</v>
      </c>
      <c r="B92" s="24" t="s">
        <v>584</v>
      </c>
    </row>
    <row r="93" spans="1:2" x14ac:dyDescent="0.25">
      <c r="A93" s="19" t="s">
        <v>585</v>
      </c>
      <c r="B93" s="24" t="s">
        <v>586</v>
      </c>
    </row>
    <row r="94" spans="1:2" x14ac:dyDescent="0.25">
      <c r="A94" s="19" t="s">
        <v>587</v>
      </c>
      <c r="B94" s="24" t="s">
        <v>588</v>
      </c>
    </row>
    <row r="95" spans="1:2" x14ac:dyDescent="0.25">
      <c r="A95" s="19" t="s">
        <v>589</v>
      </c>
      <c r="B95" s="24" t="s">
        <v>590</v>
      </c>
    </row>
    <row r="96" spans="1:2" x14ac:dyDescent="0.25">
      <c r="A96" s="19" t="s">
        <v>591</v>
      </c>
      <c r="B96" s="24" t="s">
        <v>592</v>
      </c>
    </row>
    <row r="97" spans="1:2" x14ac:dyDescent="0.25">
      <c r="A97" s="19" t="s">
        <v>593</v>
      </c>
      <c r="B97" s="24" t="s">
        <v>594</v>
      </c>
    </row>
    <row r="98" spans="1:2" x14ac:dyDescent="0.25">
      <c r="A98" s="19" t="s">
        <v>595</v>
      </c>
      <c r="B98" s="24" t="s">
        <v>596</v>
      </c>
    </row>
    <row r="99" spans="1:2" x14ac:dyDescent="0.25">
      <c r="A99" s="19" t="s">
        <v>597</v>
      </c>
      <c r="B99" s="24" t="s">
        <v>598</v>
      </c>
    </row>
    <row r="100" spans="1:2" x14ac:dyDescent="0.25">
      <c r="A100" s="19" t="s">
        <v>599</v>
      </c>
      <c r="B100" s="24" t="s">
        <v>600</v>
      </c>
    </row>
    <row r="101" spans="1:2" x14ac:dyDescent="0.25">
      <c r="A101" s="19" t="s">
        <v>601</v>
      </c>
      <c r="B101" s="24" t="s">
        <v>602</v>
      </c>
    </row>
    <row r="102" spans="1:2" x14ac:dyDescent="0.25">
      <c r="A102" s="19" t="s">
        <v>603</v>
      </c>
      <c r="B102" s="24" t="s">
        <v>604</v>
      </c>
    </row>
    <row r="103" spans="1:2" x14ac:dyDescent="0.25">
      <c r="A103" s="19" t="s">
        <v>605</v>
      </c>
      <c r="B103" s="24" t="s">
        <v>606</v>
      </c>
    </row>
    <row r="104" spans="1:2" x14ac:dyDescent="0.25">
      <c r="A104" s="19" t="s">
        <v>607</v>
      </c>
      <c r="B104" s="24" t="s">
        <v>608</v>
      </c>
    </row>
    <row r="105" spans="1:2" x14ac:dyDescent="0.25">
      <c r="A105" s="19" t="s">
        <v>609</v>
      </c>
      <c r="B105" s="24" t="s">
        <v>610</v>
      </c>
    </row>
    <row r="106" spans="1:2" x14ac:dyDescent="0.25">
      <c r="A106" s="19" t="s">
        <v>611</v>
      </c>
      <c r="B106" s="24" t="s">
        <v>612</v>
      </c>
    </row>
    <row r="107" spans="1:2" x14ac:dyDescent="0.25">
      <c r="A107" s="19" t="s">
        <v>613</v>
      </c>
      <c r="B107" s="24" t="s">
        <v>614</v>
      </c>
    </row>
    <row r="108" spans="1:2" x14ac:dyDescent="0.25">
      <c r="A108" s="19" t="s">
        <v>615</v>
      </c>
      <c r="B108" s="24" t="s">
        <v>616</v>
      </c>
    </row>
    <row r="109" spans="1:2" x14ac:dyDescent="0.25">
      <c r="A109" s="19" t="s">
        <v>617</v>
      </c>
      <c r="B109" s="24" t="s">
        <v>618</v>
      </c>
    </row>
    <row r="110" spans="1:2" x14ac:dyDescent="0.25">
      <c r="A110" s="19" t="s">
        <v>619</v>
      </c>
      <c r="B110" s="24" t="s">
        <v>620</v>
      </c>
    </row>
    <row r="111" spans="1:2" x14ac:dyDescent="0.25">
      <c r="A111" s="19" t="s">
        <v>621</v>
      </c>
      <c r="B111" s="24" t="s">
        <v>622</v>
      </c>
    </row>
    <row r="112" spans="1:2" x14ac:dyDescent="0.25">
      <c r="A112" s="19" t="s">
        <v>623</v>
      </c>
      <c r="B112" s="24" t="s">
        <v>624</v>
      </c>
    </row>
    <row r="113" spans="1:2" x14ac:dyDescent="0.25">
      <c r="A113" s="19" t="s">
        <v>625</v>
      </c>
      <c r="B113" s="24" t="s">
        <v>626</v>
      </c>
    </row>
    <row r="114" spans="1:2" x14ac:dyDescent="0.25">
      <c r="A114" s="19" t="s">
        <v>627</v>
      </c>
      <c r="B114" s="24" t="s">
        <v>628</v>
      </c>
    </row>
    <row r="115" spans="1:2" x14ac:dyDescent="0.25">
      <c r="A115" s="19" t="s">
        <v>629</v>
      </c>
      <c r="B115" s="24" t="s">
        <v>630</v>
      </c>
    </row>
    <row r="116" spans="1:2" x14ac:dyDescent="0.25">
      <c r="A116" s="19" t="s">
        <v>631</v>
      </c>
      <c r="B116" s="24" t="s">
        <v>632</v>
      </c>
    </row>
    <row r="117" spans="1:2" x14ac:dyDescent="0.25">
      <c r="A117" s="19" t="s">
        <v>633</v>
      </c>
      <c r="B117" s="24" t="s">
        <v>634</v>
      </c>
    </row>
    <row r="118" spans="1:2" x14ac:dyDescent="0.25">
      <c r="A118" s="19" t="s">
        <v>635</v>
      </c>
      <c r="B118" s="24" t="s">
        <v>636</v>
      </c>
    </row>
    <row r="119" spans="1:2" x14ac:dyDescent="0.25">
      <c r="A119" s="19" t="s">
        <v>637</v>
      </c>
      <c r="B119" s="24" t="s">
        <v>638</v>
      </c>
    </row>
    <row r="120" spans="1:2" x14ac:dyDescent="0.25">
      <c r="A120" s="19" t="s">
        <v>639</v>
      </c>
      <c r="B120" s="24" t="s">
        <v>640</v>
      </c>
    </row>
    <row r="121" spans="1:2" x14ac:dyDescent="0.25">
      <c r="A121" s="19" t="s">
        <v>641</v>
      </c>
      <c r="B121" s="24" t="s">
        <v>642</v>
      </c>
    </row>
    <row r="122" spans="1:2" x14ac:dyDescent="0.25">
      <c r="A122" s="19" t="s">
        <v>643</v>
      </c>
      <c r="B122" s="24" t="s">
        <v>644</v>
      </c>
    </row>
    <row r="123" spans="1:2" x14ac:dyDescent="0.25">
      <c r="A123" s="19" t="s">
        <v>645</v>
      </c>
      <c r="B123" s="24" t="s">
        <v>646</v>
      </c>
    </row>
    <row r="124" spans="1:2" x14ac:dyDescent="0.25">
      <c r="A124" s="19" t="s">
        <v>647</v>
      </c>
      <c r="B124" s="24" t="s">
        <v>648</v>
      </c>
    </row>
    <row r="125" spans="1:2" x14ac:dyDescent="0.25">
      <c r="A125" s="19" t="s">
        <v>649</v>
      </c>
      <c r="B125" s="24" t="s">
        <v>650</v>
      </c>
    </row>
    <row r="126" spans="1:2" x14ac:dyDescent="0.25">
      <c r="A126" s="19" t="s">
        <v>651</v>
      </c>
      <c r="B126" s="24" t="s">
        <v>652</v>
      </c>
    </row>
    <row r="127" spans="1:2" x14ac:dyDescent="0.25">
      <c r="A127" s="19" t="s">
        <v>653</v>
      </c>
      <c r="B127" s="24" t="s">
        <v>654</v>
      </c>
    </row>
    <row r="128" spans="1:2" x14ac:dyDescent="0.25">
      <c r="A128" s="19" t="s">
        <v>655</v>
      </c>
      <c r="B128" s="24" t="s">
        <v>656</v>
      </c>
    </row>
    <row r="129" spans="1:2" x14ac:dyDescent="0.25">
      <c r="A129" s="19" t="s">
        <v>657</v>
      </c>
      <c r="B129" s="24" t="s">
        <v>658</v>
      </c>
    </row>
    <row r="130" spans="1:2" x14ac:dyDescent="0.25">
      <c r="A130" s="19" t="s">
        <v>659</v>
      </c>
      <c r="B130" s="24" t="s">
        <v>660</v>
      </c>
    </row>
    <row r="131" spans="1:2" x14ac:dyDescent="0.25">
      <c r="A131" s="19" t="s">
        <v>661</v>
      </c>
      <c r="B131" s="24" t="s">
        <v>662</v>
      </c>
    </row>
    <row r="132" spans="1:2" x14ac:dyDescent="0.25">
      <c r="A132" s="19" t="s">
        <v>663</v>
      </c>
      <c r="B132" s="24" t="s">
        <v>664</v>
      </c>
    </row>
    <row r="133" spans="1:2" x14ac:dyDescent="0.25">
      <c r="A133" s="19" t="s">
        <v>665</v>
      </c>
      <c r="B133" s="24" t="s">
        <v>666</v>
      </c>
    </row>
    <row r="134" spans="1:2" x14ac:dyDescent="0.25">
      <c r="A134" s="19" t="s">
        <v>667</v>
      </c>
      <c r="B134" s="24" t="s">
        <v>668</v>
      </c>
    </row>
    <row r="135" spans="1:2" x14ac:dyDescent="0.25">
      <c r="A135" s="19" t="s">
        <v>669</v>
      </c>
      <c r="B135" s="24" t="s">
        <v>670</v>
      </c>
    </row>
    <row r="136" spans="1:2" x14ac:dyDescent="0.25">
      <c r="A136" s="19" t="s">
        <v>671</v>
      </c>
      <c r="B136" s="24" t="s">
        <v>672</v>
      </c>
    </row>
    <row r="137" spans="1:2" x14ac:dyDescent="0.25">
      <c r="A137" s="19" t="s">
        <v>673</v>
      </c>
      <c r="B137" s="24" t="s">
        <v>674</v>
      </c>
    </row>
    <row r="138" spans="1:2" x14ac:dyDescent="0.25">
      <c r="A138" s="19" t="s">
        <v>675</v>
      </c>
      <c r="B138" s="24" t="s">
        <v>676</v>
      </c>
    </row>
    <row r="139" spans="1:2" x14ac:dyDescent="0.25">
      <c r="A139" s="19" t="s">
        <v>677</v>
      </c>
      <c r="B139" s="24" t="s">
        <v>678</v>
      </c>
    </row>
    <row r="140" spans="1:2" x14ac:dyDescent="0.25">
      <c r="A140" s="19" t="s">
        <v>679</v>
      </c>
      <c r="B140" s="24" t="s">
        <v>680</v>
      </c>
    </row>
    <row r="141" spans="1:2" x14ac:dyDescent="0.25">
      <c r="A141" s="19" t="s">
        <v>681</v>
      </c>
      <c r="B141" s="24" t="s">
        <v>682</v>
      </c>
    </row>
    <row r="142" spans="1:2" x14ac:dyDescent="0.25">
      <c r="A142" s="19" t="s">
        <v>683</v>
      </c>
      <c r="B142" s="24" t="s">
        <v>684</v>
      </c>
    </row>
    <row r="143" spans="1:2" x14ac:dyDescent="0.25">
      <c r="A143" s="19" t="s">
        <v>685</v>
      </c>
      <c r="B143" s="24" t="s">
        <v>686</v>
      </c>
    </row>
    <row r="144" spans="1:2" x14ac:dyDescent="0.25">
      <c r="A144" s="19" t="s">
        <v>687</v>
      </c>
      <c r="B144" s="24" t="s">
        <v>688</v>
      </c>
    </row>
    <row r="145" spans="1:2" x14ac:dyDescent="0.25">
      <c r="A145" s="19" t="s">
        <v>689</v>
      </c>
      <c r="B145" s="24" t="s">
        <v>690</v>
      </c>
    </row>
    <row r="146" spans="1:2" x14ac:dyDescent="0.25">
      <c r="A146" s="19" t="s">
        <v>691</v>
      </c>
      <c r="B146" s="24" t="s">
        <v>692</v>
      </c>
    </row>
    <row r="147" spans="1:2" x14ac:dyDescent="0.25">
      <c r="A147" s="19" t="s">
        <v>693</v>
      </c>
      <c r="B147" s="24" t="s">
        <v>694</v>
      </c>
    </row>
    <row r="148" spans="1:2" x14ac:dyDescent="0.25">
      <c r="A148" s="19" t="s">
        <v>695</v>
      </c>
      <c r="B148" s="24" t="s">
        <v>696</v>
      </c>
    </row>
    <row r="149" spans="1:2" x14ac:dyDescent="0.25">
      <c r="A149" s="19" t="s">
        <v>697</v>
      </c>
      <c r="B149" s="24" t="s">
        <v>698</v>
      </c>
    </row>
    <row r="150" spans="1:2" x14ac:dyDescent="0.25">
      <c r="A150" s="19" t="s">
        <v>699</v>
      </c>
      <c r="B150" s="24" t="s">
        <v>700</v>
      </c>
    </row>
    <row r="151" spans="1:2" x14ac:dyDescent="0.25">
      <c r="A151" s="19" t="s">
        <v>701</v>
      </c>
      <c r="B151" s="24" t="s">
        <v>702</v>
      </c>
    </row>
    <row r="152" spans="1:2" x14ac:dyDescent="0.25">
      <c r="A152" s="19" t="s">
        <v>703</v>
      </c>
      <c r="B152" s="24" t="s">
        <v>704</v>
      </c>
    </row>
    <row r="153" spans="1:2" x14ac:dyDescent="0.25">
      <c r="A153" s="19" t="s">
        <v>705</v>
      </c>
      <c r="B153" s="24" t="s">
        <v>706</v>
      </c>
    </row>
    <row r="154" spans="1:2" x14ac:dyDescent="0.25">
      <c r="A154" s="19" t="s">
        <v>707</v>
      </c>
      <c r="B154" s="24" t="s">
        <v>708</v>
      </c>
    </row>
    <row r="155" spans="1:2" x14ac:dyDescent="0.25">
      <c r="A155" s="19" t="s">
        <v>709</v>
      </c>
      <c r="B155" s="24" t="s">
        <v>710</v>
      </c>
    </row>
    <row r="156" spans="1:2" x14ac:dyDescent="0.25">
      <c r="A156" s="19" t="s">
        <v>711</v>
      </c>
      <c r="B156" s="24" t="s">
        <v>712</v>
      </c>
    </row>
    <row r="157" spans="1:2" x14ac:dyDescent="0.25">
      <c r="A157" s="19" t="s">
        <v>713</v>
      </c>
      <c r="B157" s="24" t="s">
        <v>714</v>
      </c>
    </row>
    <row r="158" spans="1:2" x14ac:dyDescent="0.25">
      <c r="A158" s="19" t="s">
        <v>715</v>
      </c>
      <c r="B158" s="24" t="s">
        <v>716</v>
      </c>
    </row>
    <row r="159" spans="1:2" x14ac:dyDescent="0.25">
      <c r="A159" s="19" t="s">
        <v>717</v>
      </c>
      <c r="B159" s="24" t="s">
        <v>718</v>
      </c>
    </row>
    <row r="160" spans="1:2" x14ac:dyDescent="0.25">
      <c r="A160" s="19" t="s">
        <v>719</v>
      </c>
      <c r="B160" s="24" t="s">
        <v>720</v>
      </c>
    </row>
    <row r="161" spans="1:2" x14ac:dyDescent="0.25">
      <c r="A161" s="19" t="s">
        <v>721</v>
      </c>
      <c r="B161" s="24" t="s">
        <v>722</v>
      </c>
    </row>
    <row r="162" spans="1:2" x14ac:dyDescent="0.25">
      <c r="A162" s="19" t="s">
        <v>723</v>
      </c>
      <c r="B162" s="24" t="s">
        <v>724</v>
      </c>
    </row>
    <row r="163" spans="1:2" x14ac:dyDescent="0.25">
      <c r="A163" s="19" t="s">
        <v>725</v>
      </c>
      <c r="B163" s="24" t="s">
        <v>726</v>
      </c>
    </row>
    <row r="164" spans="1:2" x14ac:dyDescent="0.25">
      <c r="A164" s="19" t="s">
        <v>727</v>
      </c>
      <c r="B164" s="24" t="s">
        <v>728</v>
      </c>
    </row>
    <row r="165" spans="1:2" x14ac:dyDescent="0.25">
      <c r="A165" s="19" t="s">
        <v>729</v>
      </c>
      <c r="B165" s="24" t="s">
        <v>730</v>
      </c>
    </row>
    <row r="166" spans="1:2" x14ac:dyDescent="0.25">
      <c r="A166" s="19" t="s">
        <v>731</v>
      </c>
      <c r="B166" s="24" t="s">
        <v>732</v>
      </c>
    </row>
    <row r="167" spans="1:2" x14ac:dyDescent="0.25">
      <c r="A167" s="19" t="s">
        <v>733</v>
      </c>
      <c r="B167" s="24" t="s">
        <v>734</v>
      </c>
    </row>
    <row r="168" spans="1:2" x14ac:dyDescent="0.25">
      <c r="A168" s="19" t="s">
        <v>735</v>
      </c>
      <c r="B168" s="24" t="s">
        <v>736</v>
      </c>
    </row>
    <row r="169" spans="1:2" x14ac:dyDescent="0.25">
      <c r="A169" s="19" t="s">
        <v>737</v>
      </c>
      <c r="B169" s="24" t="s">
        <v>738</v>
      </c>
    </row>
    <row r="170" spans="1:2" x14ac:dyDescent="0.25">
      <c r="A170" s="19" t="s">
        <v>739</v>
      </c>
      <c r="B170" s="24" t="s">
        <v>740</v>
      </c>
    </row>
    <row r="171" spans="1:2" x14ac:dyDescent="0.25">
      <c r="A171" s="19" t="s">
        <v>741</v>
      </c>
      <c r="B171" s="24" t="s">
        <v>742</v>
      </c>
    </row>
    <row r="172" spans="1:2" x14ac:dyDescent="0.25">
      <c r="A172" s="19" t="s">
        <v>743</v>
      </c>
      <c r="B172" s="24" t="s">
        <v>744</v>
      </c>
    </row>
    <row r="173" spans="1:2" x14ac:dyDescent="0.25">
      <c r="A173" s="19" t="s">
        <v>745</v>
      </c>
      <c r="B173" s="24" t="s">
        <v>746</v>
      </c>
    </row>
    <row r="174" spans="1:2" x14ac:dyDescent="0.25">
      <c r="A174" s="19" t="s">
        <v>747</v>
      </c>
      <c r="B174" s="24" t="s">
        <v>748</v>
      </c>
    </row>
    <row r="175" spans="1:2" x14ac:dyDescent="0.25">
      <c r="A175" s="19" t="s">
        <v>749</v>
      </c>
      <c r="B175" s="24" t="s">
        <v>750</v>
      </c>
    </row>
    <row r="176" spans="1:2" x14ac:dyDescent="0.25">
      <c r="A176" s="19" t="s">
        <v>751</v>
      </c>
      <c r="B176" s="24" t="s">
        <v>752</v>
      </c>
    </row>
    <row r="177" spans="1:2" x14ac:dyDescent="0.25">
      <c r="A177" s="19" t="s">
        <v>753</v>
      </c>
      <c r="B177" s="24" t="s">
        <v>754</v>
      </c>
    </row>
    <row r="178" spans="1:2" x14ac:dyDescent="0.25">
      <c r="A178" s="19" t="s">
        <v>755</v>
      </c>
      <c r="B178" s="24" t="s">
        <v>756</v>
      </c>
    </row>
    <row r="179" spans="1:2" x14ac:dyDescent="0.25">
      <c r="A179" s="19" t="s">
        <v>757</v>
      </c>
      <c r="B179" s="24" t="s">
        <v>758</v>
      </c>
    </row>
    <row r="180" spans="1:2" x14ac:dyDescent="0.25">
      <c r="A180" s="19" t="s">
        <v>759</v>
      </c>
      <c r="B180" s="24" t="s">
        <v>760</v>
      </c>
    </row>
    <row r="181" spans="1:2" x14ac:dyDescent="0.25">
      <c r="A181" s="19" t="s">
        <v>761</v>
      </c>
      <c r="B181" s="24" t="s">
        <v>762</v>
      </c>
    </row>
    <row r="182" spans="1:2" x14ac:dyDescent="0.25">
      <c r="A182" s="19" t="s">
        <v>763</v>
      </c>
      <c r="B182" s="24" t="s">
        <v>764</v>
      </c>
    </row>
    <row r="183" spans="1:2" x14ac:dyDescent="0.25">
      <c r="A183" s="19" t="s">
        <v>765</v>
      </c>
      <c r="B183" s="24" t="s">
        <v>766</v>
      </c>
    </row>
    <row r="184" spans="1:2" x14ac:dyDescent="0.25">
      <c r="A184" s="19" t="s">
        <v>767</v>
      </c>
      <c r="B184" s="24" t="s">
        <v>768</v>
      </c>
    </row>
    <row r="185" spans="1:2" x14ac:dyDescent="0.25">
      <c r="A185" s="19" t="s">
        <v>769</v>
      </c>
      <c r="B185" s="24" t="s">
        <v>770</v>
      </c>
    </row>
    <row r="186" spans="1:2" x14ac:dyDescent="0.25">
      <c r="A186" s="19" t="s">
        <v>771</v>
      </c>
      <c r="B186" s="24" t="s">
        <v>772</v>
      </c>
    </row>
    <row r="187" spans="1:2" x14ac:dyDescent="0.25">
      <c r="A187" s="19" t="s">
        <v>773</v>
      </c>
      <c r="B187" s="24" t="s">
        <v>774</v>
      </c>
    </row>
    <row r="188" spans="1:2" x14ac:dyDescent="0.25">
      <c r="A188" s="19" t="s">
        <v>775</v>
      </c>
      <c r="B188" s="24" t="s">
        <v>776</v>
      </c>
    </row>
    <row r="189" spans="1:2" x14ac:dyDescent="0.25">
      <c r="A189" s="19" t="s">
        <v>777</v>
      </c>
      <c r="B189" s="24" t="s">
        <v>778</v>
      </c>
    </row>
    <row r="190" spans="1:2" x14ac:dyDescent="0.25">
      <c r="A190" s="19" t="s">
        <v>779</v>
      </c>
      <c r="B190" s="24" t="s">
        <v>780</v>
      </c>
    </row>
    <row r="191" spans="1:2" x14ac:dyDescent="0.25">
      <c r="A191" s="19" t="s">
        <v>781</v>
      </c>
      <c r="B191" s="24" t="s">
        <v>782</v>
      </c>
    </row>
    <row r="192" spans="1:2" x14ac:dyDescent="0.25">
      <c r="A192" s="19" t="s">
        <v>783</v>
      </c>
      <c r="B192" s="24" t="s">
        <v>784</v>
      </c>
    </row>
    <row r="193" spans="1:2" x14ac:dyDescent="0.25">
      <c r="A193" s="19" t="s">
        <v>785</v>
      </c>
      <c r="B193" s="24" t="s">
        <v>786</v>
      </c>
    </row>
    <row r="194" spans="1:2" x14ac:dyDescent="0.25">
      <c r="A194" s="19" t="s">
        <v>787</v>
      </c>
      <c r="B194" s="24" t="s">
        <v>788</v>
      </c>
    </row>
    <row r="195" spans="1:2" x14ac:dyDescent="0.25">
      <c r="A195" s="19" t="s">
        <v>789</v>
      </c>
      <c r="B195" s="24" t="s">
        <v>790</v>
      </c>
    </row>
    <row r="196" spans="1:2" x14ac:dyDescent="0.25">
      <c r="A196" s="19" t="s">
        <v>791</v>
      </c>
      <c r="B196" s="24" t="s">
        <v>792</v>
      </c>
    </row>
    <row r="197" spans="1:2" x14ac:dyDescent="0.25">
      <c r="A197" s="19" t="s">
        <v>793</v>
      </c>
      <c r="B197" s="24" t="s">
        <v>794</v>
      </c>
    </row>
    <row r="198" spans="1:2" x14ac:dyDescent="0.25">
      <c r="A198" s="19" t="s">
        <v>795</v>
      </c>
      <c r="B198" s="24" t="s">
        <v>796</v>
      </c>
    </row>
    <row r="199" spans="1:2" x14ac:dyDescent="0.25">
      <c r="A199" s="19" t="s">
        <v>797</v>
      </c>
      <c r="B199" s="24" t="s">
        <v>798</v>
      </c>
    </row>
    <row r="200" spans="1:2" x14ac:dyDescent="0.25">
      <c r="A200" s="19" t="s">
        <v>799</v>
      </c>
      <c r="B200" s="24" t="s">
        <v>800</v>
      </c>
    </row>
    <row r="201" spans="1:2" x14ac:dyDescent="0.25">
      <c r="A201" s="19" t="s">
        <v>801</v>
      </c>
      <c r="B201" s="24" t="s">
        <v>802</v>
      </c>
    </row>
    <row r="202" spans="1:2" x14ac:dyDescent="0.25">
      <c r="A202" s="19" t="s">
        <v>803</v>
      </c>
      <c r="B202" s="24" t="s">
        <v>804</v>
      </c>
    </row>
    <row r="203" spans="1:2" x14ac:dyDescent="0.25">
      <c r="A203" s="19" t="s">
        <v>805</v>
      </c>
      <c r="B203" s="24" t="s">
        <v>806</v>
      </c>
    </row>
    <row r="204" spans="1:2" x14ac:dyDescent="0.25">
      <c r="A204" s="19" t="s">
        <v>807</v>
      </c>
      <c r="B204" s="24" t="s">
        <v>808</v>
      </c>
    </row>
    <row r="205" spans="1:2" x14ac:dyDescent="0.25">
      <c r="A205" s="19" t="s">
        <v>809</v>
      </c>
      <c r="B205" s="24" t="s">
        <v>810</v>
      </c>
    </row>
    <row r="206" spans="1:2" x14ac:dyDescent="0.25">
      <c r="A206" s="19" t="s">
        <v>811</v>
      </c>
      <c r="B206" s="24" t="s">
        <v>812</v>
      </c>
    </row>
    <row r="207" spans="1:2" x14ac:dyDescent="0.25">
      <c r="A207" s="19" t="s">
        <v>813</v>
      </c>
      <c r="B207" s="24" t="s">
        <v>814</v>
      </c>
    </row>
    <row r="208" spans="1:2" x14ac:dyDescent="0.25">
      <c r="A208" s="19" t="s">
        <v>815</v>
      </c>
      <c r="B208" s="24" t="s">
        <v>816</v>
      </c>
    </row>
    <row r="209" spans="1:2" x14ac:dyDescent="0.25">
      <c r="A209" s="19" t="s">
        <v>817</v>
      </c>
      <c r="B209" s="24" t="s">
        <v>818</v>
      </c>
    </row>
    <row r="210" spans="1:2" x14ac:dyDescent="0.25">
      <c r="A210" s="19" t="s">
        <v>819</v>
      </c>
      <c r="B210" s="24" t="s">
        <v>820</v>
      </c>
    </row>
    <row r="211" spans="1:2" x14ac:dyDescent="0.25">
      <c r="A211" s="19" t="s">
        <v>821</v>
      </c>
      <c r="B211" s="24" t="s">
        <v>822</v>
      </c>
    </row>
    <row r="212" spans="1:2" x14ac:dyDescent="0.25">
      <c r="A212" s="19" t="s">
        <v>823</v>
      </c>
      <c r="B212" s="24" t="s">
        <v>824</v>
      </c>
    </row>
    <row r="213" spans="1:2" x14ac:dyDescent="0.25">
      <c r="A213" s="19" t="s">
        <v>825</v>
      </c>
      <c r="B213" s="24" t="s">
        <v>826</v>
      </c>
    </row>
    <row r="214" spans="1:2" x14ac:dyDescent="0.25">
      <c r="A214" s="19" t="s">
        <v>827</v>
      </c>
      <c r="B214" s="24" t="s">
        <v>828</v>
      </c>
    </row>
    <row r="215" spans="1:2" x14ac:dyDescent="0.25">
      <c r="A215" s="19" t="s">
        <v>829</v>
      </c>
      <c r="B215" s="24" t="s">
        <v>830</v>
      </c>
    </row>
    <row r="216" spans="1:2" x14ac:dyDescent="0.25">
      <c r="A216" s="19" t="s">
        <v>831</v>
      </c>
      <c r="B216" s="24" t="s">
        <v>832</v>
      </c>
    </row>
    <row r="217" spans="1:2" x14ac:dyDescent="0.25">
      <c r="A217" s="19" t="s">
        <v>833</v>
      </c>
      <c r="B217" s="24" t="s">
        <v>834</v>
      </c>
    </row>
    <row r="218" spans="1:2" x14ac:dyDescent="0.25">
      <c r="A218" s="19" t="s">
        <v>835</v>
      </c>
      <c r="B218" s="24" t="s">
        <v>836</v>
      </c>
    </row>
    <row r="219" spans="1:2" x14ac:dyDescent="0.25">
      <c r="A219" s="19" t="s">
        <v>837</v>
      </c>
      <c r="B219" s="24" t="s">
        <v>838</v>
      </c>
    </row>
    <row r="220" spans="1:2" x14ac:dyDescent="0.25">
      <c r="A220" s="19" t="s">
        <v>839</v>
      </c>
      <c r="B220" s="24" t="s">
        <v>840</v>
      </c>
    </row>
    <row r="221" spans="1:2" x14ac:dyDescent="0.25">
      <c r="A221" s="19" t="s">
        <v>841</v>
      </c>
      <c r="B221" s="24" t="s">
        <v>842</v>
      </c>
    </row>
    <row r="222" spans="1:2" x14ac:dyDescent="0.25">
      <c r="A222" s="19" t="s">
        <v>843</v>
      </c>
      <c r="B222" s="24" t="s">
        <v>844</v>
      </c>
    </row>
    <row r="223" spans="1:2" x14ac:dyDescent="0.25">
      <c r="A223" s="19" t="s">
        <v>845</v>
      </c>
      <c r="B223" s="24" t="s">
        <v>846</v>
      </c>
    </row>
    <row r="224" spans="1:2" x14ac:dyDescent="0.25">
      <c r="A224" s="19" t="s">
        <v>847</v>
      </c>
      <c r="B224" s="24" t="s">
        <v>848</v>
      </c>
    </row>
    <row r="225" spans="1:2" x14ac:dyDescent="0.25">
      <c r="A225" s="19" t="s">
        <v>849</v>
      </c>
      <c r="B225" s="24" t="s">
        <v>850</v>
      </c>
    </row>
    <row r="226" spans="1:2" x14ac:dyDescent="0.25">
      <c r="A226" s="19" t="s">
        <v>851</v>
      </c>
      <c r="B226" s="24" t="s">
        <v>852</v>
      </c>
    </row>
    <row r="227" spans="1:2" x14ac:dyDescent="0.25">
      <c r="A227" s="19" t="s">
        <v>853</v>
      </c>
      <c r="B227" s="24" t="s">
        <v>854</v>
      </c>
    </row>
    <row r="228" spans="1:2" x14ac:dyDescent="0.25">
      <c r="A228" s="19" t="s">
        <v>855</v>
      </c>
      <c r="B228" s="24" t="s">
        <v>856</v>
      </c>
    </row>
    <row r="229" spans="1:2" x14ac:dyDescent="0.25">
      <c r="A229" s="19" t="s">
        <v>857</v>
      </c>
      <c r="B229" s="24" t="s">
        <v>858</v>
      </c>
    </row>
    <row r="230" spans="1:2" x14ac:dyDescent="0.25">
      <c r="A230" s="19" t="s">
        <v>859</v>
      </c>
      <c r="B230" s="24" t="s">
        <v>860</v>
      </c>
    </row>
    <row r="231" spans="1:2" x14ac:dyDescent="0.25">
      <c r="A231" s="19" t="s">
        <v>861</v>
      </c>
      <c r="B231" s="24" t="s">
        <v>862</v>
      </c>
    </row>
    <row r="232" spans="1:2" x14ac:dyDescent="0.25">
      <c r="A232" s="19" t="s">
        <v>863</v>
      </c>
      <c r="B232" s="24" t="s">
        <v>864</v>
      </c>
    </row>
    <row r="233" spans="1:2" x14ac:dyDescent="0.25">
      <c r="A233" s="19" t="s">
        <v>865</v>
      </c>
      <c r="B233" s="24" t="s">
        <v>866</v>
      </c>
    </row>
    <row r="234" spans="1:2" x14ac:dyDescent="0.25">
      <c r="A234" s="19" t="s">
        <v>867</v>
      </c>
      <c r="B234" s="24" t="s">
        <v>868</v>
      </c>
    </row>
    <row r="235" spans="1:2" x14ac:dyDescent="0.25">
      <c r="A235" s="19" t="s">
        <v>869</v>
      </c>
      <c r="B235" s="24" t="s">
        <v>870</v>
      </c>
    </row>
    <row r="236" spans="1:2" x14ac:dyDescent="0.25">
      <c r="A236" s="19" t="s">
        <v>871</v>
      </c>
      <c r="B236" s="24" t="s">
        <v>872</v>
      </c>
    </row>
    <row r="237" spans="1:2" x14ac:dyDescent="0.25">
      <c r="A237" s="19" t="s">
        <v>573</v>
      </c>
      <c r="B237" s="24" t="s">
        <v>873</v>
      </c>
    </row>
    <row r="238" spans="1:2" x14ac:dyDescent="0.25">
      <c r="A238" s="19" t="s">
        <v>874</v>
      </c>
      <c r="B238" s="24" t="s">
        <v>875</v>
      </c>
    </row>
    <row r="239" spans="1:2" x14ac:dyDescent="0.25">
      <c r="A239" s="19" t="s">
        <v>876</v>
      </c>
      <c r="B239" s="24" t="s">
        <v>877</v>
      </c>
    </row>
    <row r="240" spans="1:2" x14ac:dyDescent="0.25">
      <c r="A240" s="19" t="s">
        <v>878</v>
      </c>
      <c r="B240" s="24" t="s">
        <v>879</v>
      </c>
    </row>
    <row r="241" spans="1:2" x14ac:dyDescent="0.25">
      <c r="A241" s="19" t="s">
        <v>880</v>
      </c>
      <c r="B241" s="24" t="s">
        <v>881</v>
      </c>
    </row>
    <row r="242" spans="1:2" x14ac:dyDescent="0.25">
      <c r="A242" s="19" t="s">
        <v>882</v>
      </c>
      <c r="B242" s="24" t="s">
        <v>883</v>
      </c>
    </row>
    <row r="243" spans="1:2" x14ac:dyDescent="0.25">
      <c r="A243" s="19" t="s">
        <v>884</v>
      </c>
      <c r="B243" s="24" t="s">
        <v>885</v>
      </c>
    </row>
    <row r="244" spans="1:2" x14ac:dyDescent="0.25">
      <c r="A244" s="19" t="s">
        <v>886</v>
      </c>
      <c r="B244" s="24" t="s">
        <v>887</v>
      </c>
    </row>
    <row r="245" spans="1:2" x14ac:dyDescent="0.25">
      <c r="A245" s="19" t="s">
        <v>888</v>
      </c>
      <c r="B245" s="24" t="s">
        <v>889</v>
      </c>
    </row>
    <row r="246" spans="1:2" x14ac:dyDescent="0.25">
      <c r="A246" s="19" t="s">
        <v>890</v>
      </c>
      <c r="B246" s="24" t="s">
        <v>891</v>
      </c>
    </row>
    <row r="247" spans="1:2" x14ac:dyDescent="0.25">
      <c r="A247" s="19" t="s">
        <v>892</v>
      </c>
      <c r="B247" s="24" t="s">
        <v>893</v>
      </c>
    </row>
    <row r="248" spans="1:2" x14ac:dyDescent="0.25">
      <c r="A248" s="19" t="s">
        <v>894</v>
      </c>
      <c r="B248" s="24" t="s">
        <v>895</v>
      </c>
    </row>
    <row r="249" spans="1:2" x14ac:dyDescent="0.25">
      <c r="A249" s="19" t="s">
        <v>896</v>
      </c>
      <c r="B249" s="24" t="s">
        <v>897</v>
      </c>
    </row>
    <row r="250" spans="1:2" x14ac:dyDescent="0.25">
      <c r="A250" s="19" t="s">
        <v>898</v>
      </c>
      <c r="B250" s="24" t="s">
        <v>899</v>
      </c>
    </row>
    <row r="251" spans="1:2" x14ac:dyDescent="0.25">
      <c r="A251" s="19" t="s">
        <v>900</v>
      </c>
      <c r="B251" s="24" t="s">
        <v>901</v>
      </c>
    </row>
    <row r="252" spans="1:2" ht="15.75" thickBot="1" x14ac:dyDescent="0.3">
      <c r="A252" s="21" t="s">
        <v>902</v>
      </c>
      <c r="B252" s="25" t="s">
        <v>903</v>
      </c>
    </row>
  </sheetData>
  <autoFilter ref="A1:B252"/>
  <conditionalFormatting sqref="A2:B252">
    <cfRule type="expression" dxfId="74" priority="1">
      <formula>MOD( ROW(),2)=1</formula>
    </cfRule>
  </conditionalFormatting>
  <printOptions gridLines="1"/>
  <pageMargins left="0.45" right="0.45" top="0.75" bottom="0.5" header="0.25" footer="0.3"/>
  <pageSetup scale="80" fitToWidth="0" fitToHeight="0" orientation="landscape" r:id="rId1"/>
  <headerFooter>
    <oddHeader>&amp;C&amp;F
&amp;A</oddHeader>
    <oddFooter>&amp;L© 2014 FINRA. All rights reserved. &amp;C10/1/2014&amp;RPage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7" tint="0.59999389629810485"/>
  </sheetPr>
  <dimension ref="A1:C280"/>
  <sheetViews>
    <sheetView workbookViewId="0">
      <pane ySplit="1" topLeftCell="A2" activePane="bottomLeft" state="frozen"/>
      <selection pane="bottomLeft"/>
    </sheetView>
  </sheetViews>
  <sheetFormatPr defaultRowHeight="15" x14ac:dyDescent="0.25"/>
  <cols>
    <col min="1" max="1" width="19.42578125" style="1" customWidth="1"/>
    <col min="2" max="2" width="41" style="1" bestFit="1" customWidth="1"/>
    <col min="3" max="3" width="38.28515625" style="1" customWidth="1"/>
    <col min="4" max="16384" width="9.140625" style="1"/>
  </cols>
  <sheetData>
    <row r="1" spans="1:3" ht="15.75" thickBot="1" x14ac:dyDescent="0.3">
      <c r="A1" s="17" t="s">
        <v>30</v>
      </c>
      <c r="B1" s="2" t="s">
        <v>904</v>
      </c>
      <c r="C1" s="30" t="s">
        <v>905</v>
      </c>
    </row>
    <row r="2" spans="1:3" ht="15.75" thickTop="1" x14ac:dyDescent="0.25">
      <c r="A2" s="19" t="s">
        <v>906</v>
      </c>
      <c r="B2" s="6" t="s">
        <v>404</v>
      </c>
      <c r="C2" s="24" t="s">
        <v>907</v>
      </c>
    </row>
    <row r="3" spans="1:3" x14ac:dyDescent="0.25">
      <c r="A3" s="19" t="s">
        <v>908</v>
      </c>
      <c r="B3" s="6" t="s">
        <v>406</v>
      </c>
      <c r="C3" s="24" t="s">
        <v>909</v>
      </c>
    </row>
    <row r="4" spans="1:3" x14ac:dyDescent="0.25">
      <c r="A4" s="19" t="s">
        <v>910</v>
      </c>
      <c r="B4" s="6" t="s">
        <v>408</v>
      </c>
      <c r="C4" s="24" t="s">
        <v>911</v>
      </c>
    </row>
    <row r="5" spans="1:3" x14ac:dyDescent="0.25">
      <c r="A5" s="19" t="s">
        <v>912</v>
      </c>
      <c r="B5" s="6" t="s">
        <v>913</v>
      </c>
      <c r="C5" s="24" t="s">
        <v>914</v>
      </c>
    </row>
    <row r="6" spans="1:3" x14ac:dyDescent="0.25">
      <c r="A6" s="19" t="s">
        <v>915</v>
      </c>
      <c r="B6" s="6" t="s">
        <v>412</v>
      </c>
      <c r="C6" s="24" t="s">
        <v>916</v>
      </c>
    </row>
    <row r="7" spans="1:3" x14ac:dyDescent="0.25">
      <c r="A7" s="19" t="s">
        <v>908</v>
      </c>
      <c r="B7" s="6" t="s">
        <v>414</v>
      </c>
      <c r="C7" s="24" t="s">
        <v>909</v>
      </c>
    </row>
    <row r="8" spans="1:3" x14ac:dyDescent="0.25">
      <c r="A8" s="19" t="s">
        <v>917</v>
      </c>
      <c r="B8" s="6" t="s">
        <v>416</v>
      </c>
      <c r="C8" s="24" t="s">
        <v>918</v>
      </c>
    </row>
    <row r="9" spans="1:3" x14ac:dyDescent="0.25">
      <c r="A9" s="19" t="s">
        <v>919</v>
      </c>
      <c r="B9" s="6" t="s">
        <v>418</v>
      </c>
      <c r="C9" s="24" t="s">
        <v>920</v>
      </c>
    </row>
    <row r="10" spans="1:3" x14ac:dyDescent="0.25">
      <c r="A10" s="19" t="s">
        <v>919</v>
      </c>
      <c r="B10" s="6" t="s">
        <v>422</v>
      </c>
      <c r="C10" s="24" t="s">
        <v>920</v>
      </c>
    </row>
    <row r="11" spans="1:3" x14ac:dyDescent="0.25">
      <c r="A11" s="19" t="s">
        <v>921</v>
      </c>
      <c r="B11" s="6" t="s">
        <v>424</v>
      </c>
      <c r="C11" s="24" t="s">
        <v>922</v>
      </c>
    </row>
    <row r="12" spans="1:3" x14ac:dyDescent="0.25">
      <c r="A12" s="19" t="s">
        <v>923</v>
      </c>
      <c r="B12" s="6" t="s">
        <v>426</v>
      </c>
      <c r="C12" s="24" t="s">
        <v>924</v>
      </c>
    </row>
    <row r="13" spans="1:3" x14ac:dyDescent="0.25">
      <c r="A13" s="19" t="s">
        <v>925</v>
      </c>
      <c r="B13" s="6" t="s">
        <v>428</v>
      </c>
      <c r="C13" s="24" t="s">
        <v>926</v>
      </c>
    </row>
    <row r="14" spans="1:3" x14ac:dyDescent="0.25">
      <c r="A14" s="19" t="s">
        <v>927</v>
      </c>
      <c r="B14" s="6" t="s">
        <v>430</v>
      </c>
      <c r="C14" s="24" t="s">
        <v>928</v>
      </c>
    </row>
    <row r="15" spans="1:3" x14ac:dyDescent="0.25">
      <c r="A15" s="19" t="s">
        <v>908</v>
      </c>
      <c r="B15" s="6" t="s">
        <v>432</v>
      </c>
      <c r="C15" s="24" t="s">
        <v>909</v>
      </c>
    </row>
    <row r="16" spans="1:3" x14ac:dyDescent="0.25">
      <c r="A16" s="19" t="s">
        <v>929</v>
      </c>
      <c r="B16" s="6" t="s">
        <v>434</v>
      </c>
      <c r="C16" s="24" t="s">
        <v>930</v>
      </c>
    </row>
    <row r="17" spans="1:3" x14ac:dyDescent="0.25">
      <c r="A17" s="19" t="s">
        <v>931</v>
      </c>
      <c r="B17" s="6" t="s">
        <v>436</v>
      </c>
      <c r="C17" s="24" t="s">
        <v>932</v>
      </c>
    </row>
    <row r="18" spans="1:3" x14ac:dyDescent="0.25">
      <c r="A18" s="19" t="s">
        <v>933</v>
      </c>
      <c r="B18" s="6" t="s">
        <v>438</v>
      </c>
      <c r="C18" s="24" t="s">
        <v>934</v>
      </c>
    </row>
    <row r="19" spans="1:3" x14ac:dyDescent="0.25">
      <c r="A19" s="19" t="s">
        <v>935</v>
      </c>
      <c r="B19" s="6" t="s">
        <v>440</v>
      </c>
      <c r="C19" s="24" t="s">
        <v>936</v>
      </c>
    </row>
    <row r="20" spans="1:3" x14ac:dyDescent="0.25">
      <c r="A20" s="19" t="s">
        <v>937</v>
      </c>
      <c r="B20" s="6" t="s">
        <v>442</v>
      </c>
      <c r="C20" s="24" t="s">
        <v>938</v>
      </c>
    </row>
    <row r="21" spans="1:3" x14ac:dyDescent="0.25">
      <c r="A21" s="19" t="s">
        <v>939</v>
      </c>
      <c r="B21" s="6" t="s">
        <v>444</v>
      </c>
      <c r="C21" s="24" t="s">
        <v>940</v>
      </c>
    </row>
    <row r="22" spans="1:3" x14ac:dyDescent="0.25">
      <c r="A22" s="19" t="s">
        <v>908</v>
      </c>
      <c r="B22" s="6" t="s">
        <v>446</v>
      </c>
      <c r="C22" s="24" t="s">
        <v>909</v>
      </c>
    </row>
    <row r="23" spans="1:3" x14ac:dyDescent="0.25">
      <c r="A23" s="19" t="s">
        <v>941</v>
      </c>
      <c r="B23" s="6" t="s">
        <v>448</v>
      </c>
      <c r="C23" s="24" t="s">
        <v>942</v>
      </c>
    </row>
    <row r="24" spans="1:3" x14ac:dyDescent="0.25">
      <c r="A24" s="19" t="s">
        <v>943</v>
      </c>
      <c r="B24" s="6" t="s">
        <v>450</v>
      </c>
      <c r="C24" s="24" t="s">
        <v>944</v>
      </c>
    </row>
    <row r="25" spans="1:3" x14ac:dyDescent="0.25">
      <c r="A25" s="19" t="s">
        <v>945</v>
      </c>
      <c r="B25" s="6" t="s">
        <v>452</v>
      </c>
      <c r="C25" s="24" t="s">
        <v>946</v>
      </c>
    </row>
    <row r="26" spans="1:3" x14ac:dyDescent="0.25">
      <c r="A26" s="19" t="s">
        <v>453</v>
      </c>
      <c r="B26" s="6" t="s">
        <v>454</v>
      </c>
      <c r="C26" s="24" t="s">
        <v>947</v>
      </c>
    </row>
    <row r="27" spans="1:3" x14ac:dyDescent="0.25">
      <c r="A27" s="19" t="s">
        <v>948</v>
      </c>
      <c r="B27" s="6" t="s">
        <v>454</v>
      </c>
      <c r="C27" s="24" t="s">
        <v>949</v>
      </c>
    </row>
    <row r="28" spans="1:3" x14ac:dyDescent="0.25">
      <c r="A28" s="19" t="s">
        <v>950</v>
      </c>
      <c r="B28" s="6" t="s">
        <v>951</v>
      </c>
      <c r="C28" s="24" t="s">
        <v>952</v>
      </c>
    </row>
    <row r="29" spans="1:3" x14ac:dyDescent="0.25">
      <c r="A29" s="19" t="s">
        <v>953</v>
      </c>
      <c r="B29" s="6" t="s">
        <v>951</v>
      </c>
      <c r="C29" s="24" t="s">
        <v>954</v>
      </c>
    </row>
    <row r="30" spans="1:3" x14ac:dyDescent="0.25">
      <c r="A30" s="19" t="s">
        <v>915</v>
      </c>
      <c r="B30" s="6" t="s">
        <v>955</v>
      </c>
      <c r="C30" s="24" t="s">
        <v>916</v>
      </c>
    </row>
    <row r="31" spans="1:3" x14ac:dyDescent="0.25">
      <c r="A31" s="19" t="s">
        <v>956</v>
      </c>
      <c r="B31" s="6" t="s">
        <v>460</v>
      </c>
      <c r="C31" s="24" t="s">
        <v>957</v>
      </c>
    </row>
    <row r="32" spans="1:3" x14ac:dyDescent="0.25">
      <c r="A32" s="19" t="s">
        <v>958</v>
      </c>
      <c r="B32" s="6" t="s">
        <v>462</v>
      </c>
      <c r="C32" s="24" t="s">
        <v>959</v>
      </c>
    </row>
    <row r="33" spans="1:3" x14ac:dyDescent="0.25">
      <c r="A33" s="19" t="s">
        <v>960</v>
      </c>
      <c r="B33" s="6" t="s">
        <v>464</v>
      </c>
      <c r="C33" s="24" t="s">
        <v>961</v>
      </c>
    </row>
    <row r="34" spans="1:3" x14ac:dyDescent="0.25">
      <c r="A34" s="19" t="s">
        <v>962</v>
      </c>
      <c r="B34" s="6" t="s">
        <v>466</v>
      </c>
      <c r="C34" s="24" t="s">
        <v>963</v>
      </c>
    </row>
    <row r="35" spans="1:3" x14ac:dyDescent="0.25">
      <c r="A35" s="19" t="s">
        <v>915</v>
      </c>
      <c r="B35" s="6" t="s">
        <v>468</v>
      </c>
      <c r="C35" s="24" t="s">
        <v>916</v>
      </c>
    </row>
    <row r="36" spans="1:3" x14ac:dyDescent="0.25">
      <c r="A36" s="19" t="s">
        <v>964</v>
      </c>
      <c r="B36" s="6" t="s">
        <v>470</v>
      </c>
      <c r="C36" s="24" t="s">
        <v>965</v>
      </c>
    </row>
    <row r="37" spans="1:3" x14ac:dyDescent="0.25">
      <c r="A37" s="19" t="s">
        <v>966</v>
      </c>
      <c r="B37" s="6" t="s">
        <v>472</v>
      </c>
      <c r="C37" s="24" t="s">
        <v>967</v>
      </c>
    </row>
    <row r="38" spans="1:3" x14ac:dyDescent="0.25">
      <c r="A38" s="19" t="s">
        <v>943</v>
      </c>
      <c r="B38" s="6" t="s">
        <v>474</v>
      </c>
      <c r="C38" s="24" t="s">
        <v>944</v>
      </c>
    </row>
    <row r="39" spans="1:3" x14ac:dyDescent="0.25">
      <c r="A39" s="19" t="s">
        <v>968</v>
      </c>
      <c r="B39" s="6" t="s">
        <v>476</v>
      </c>
      <c r="C39" s="24" t="s">
        <v>969</v>
      </c>
    </row>
    <row r="40" spans="1:3" x14ac:dyDescent="0.25">
      <c r="A40" s="19" t="s">
        <v>970</v>
      </c>
      <c r="B40" s="6" t="s">
        <v>478</v>
      </c>
      <c r="C40" s="24" t="s">
        <v>971</v>
      </c>
    </row>
    <row r="41" spans="1:3" x14ac:dyDescent="0.25">
      <c r="A41" s="19" t="s">
        <v>972</v>
      </c>
      <c r="B41" s="6" t="s">
        <v>480</v>
      </c>
      <c r="C41" s="24" t="s">
        <v>973</v>
      </c>
    </row>
    <row r="42" spans="1:3" x14ac:dyDescent="0.25">
      <c r="A42" s="19" t="s">
        <v>974</v>
      </c>
      <c r="B42" s="6" t="s">
        <v>482</v>
      </c>
      <c r="C42" s="24" t="s">
        <v>975</v>
      </c>
    </row>
    <row r="43" spans="1:3" x14ac:dyDescent="0.25">
      <c r="A43" s="19" t="s">
        <v>976</v>
      </c>
      <c r="B43" s="6" t="s">
        <v>484</v>
      </c>
      <c r="C43" s="24" t="s">
        <v>977</v>
      </c>
    </row>
    <row r="44" spans="1:3" x14ac:dyDescent="0.25">
      <c r="A44" s="19" t="s">
        <v>978</v>
      </c>
      <c r="B44" s="6" t="s">
        <v>486</v>
      </c>
      <c r="C44" s="24" t="s">
        <v>979</v>
      </c>
    </row>
    <row r="45" spans="1:3" x14ac:dyDescent="0.25">
      <c r="A45" s="19" t="s">
        <v>972</v>
      </c>
      <c r="B45" s="6" t="s">
        <v>488</v>
      </c>
      <c r="C45" s="24" t="s">
        <v>973</v>
      </c>
    </row>
    <row r="46" spans="1:3" x14ac:dyDescent="0.25">
      <c r="A46" s="19" t="s">
        <v>972</v>
      </c>
      <c r="B46" s="6" t="s">
        <v>980</v>
      </c>
      <c r="C46" s="24" t="s">
        <v>973</v>
      </c>
    </row>
    <row r="47" spans="1:3" x14ac:dyDescent="0.25">
      <c r="A47" s="19" t="s">
        <v>981</v>
      </c>
      <c r="B47" s="6" t="s">
        <v>492</v>
      </c>
      <c r="C47" s="24" t="s">
        <v>982</v>
      </c>
    </row>
    <row r="48" spans="1:3" x14ac:dyDescent="0.25">
      <c r="A48" s="19" t="s">
        <v>983</v>
      </c>
      <c r="B48" s="6" t="s">
        <v>492</v>
      </c>
      <c r="C48" s="24" t="s">
        <v>984</v>
      </c>
    </row>
    <row r="49" spans="1:3" x14ac:dyDescent="0.25">
      <c r="A49" s="19" t="s">
        <v>985</v>
      </c>
      <c r="B49" s="6" t="s">
        <v>494</v>
      </c>
      <c r="C49" s="24" t="s">
        <v>986</v>
      </c>
    </row>
    <row r="50" spans="1:3" x14ac:dyDescent="0.25">
      <c r="A50" s="19" t="s">
        <v>927</v>
      </c>
      <c r="B50" s="6" t="s">
        <v>496</v>
      </c>
      <c r="C50" s="24" t="s">
        <v>928</v>
      </c>
    </row>
    <row r="51" spans="1:3" x14ac:dyDescent="0.25">
      <c r="A51" s="19" t="s">
        <v>927</v>
      </c>
      <c r="B51" s="6" t="s">
        <v>498</v>
      </c>
      <c r="C51" s="24" t="s">
        <v>928</v>
      </c>
    </row>
    <row r="52" spans="1:3" x14ac:dyDescent="0.25">
      <c r="A52" s="19" t="s">
        <v>987</v>
      </c>
      <c r="B52" s="6" t="s">
        <v>500</v>
      </c>
      <c r="C52" s="24" t="s">
        <v>988</v>
      </c>
    </row>
    <row r="53" spans="1:3" x14ac:dyDescent="0.25">
      <c r="A53" s="19" t="s">
        <v>989</v>
      </c>
      <c r="B53" s="6" t="s">
        <v>500</v>
      </c>
      <c r="C53" s="24" t="s">
        <v>990</v>
      </c>
    </row>
    <row r="54" spans="1:3" x14ac:dyDescent="0.25">
      <c r="A54" s="19" t="s">
        <v>991</v>
      </c>
      <c r="B54" s="6" t="s">
        <v>502</v>
      </c>
      <c r="C54" s="24" t="s">
        <v>992</v>
      </c>
    </row>
    <row r="55" spans="1:3" x14ac:dyDescent="0.25">
      <c r="A55" s="19" t="s">
        <v>972</v>
      </c>
      <c r="B55" s="6" t="s">
        <v>993</v>
      </c>
      <c r="C55" s="24" t="s">
        <v>973</v>
      </c>
    </row>
    <row r="56" spans="1:3" x14ac:dyDescent="0.25">
      <c r="A56" s="19" t="s">
        <v>994</v>
      </c>
      <c r="B56" s="6" t="s">
        <v>995</v>
      </c>
      <c r="C56" s="24" t="s">
        <v>996</v>
      </c>
    </row>
    <row r="57" spans="1:3" x14ac:dyDescent="0.25">
      <c r="A57" s="19" t="s">
        <v>997</v>
      </c>
      <c r="B57" s="6" t="s">
        <v>508</v>
      </c>
      <c r="C57" s="24" t="s">
        <v>998</v>
      </c>
    </row>
    <row r="58" spans="1:3" x14ac:dyDescent="0.25">
      <c r="A58" s="19" t="s">
        <v>999</v>
      </c>
      <c r="B58" s="6" t="s">
        <v>510</v>
      </c>
      <c r="C58" s="24" t="s">
        <v>1000</v>
      </c>
    </row>
    <row r="59" spans="1:3" x14ac:dyDescent="0.25">
      <c r="A59" s="19" t="s">
        <v>943</v>
      </c>
      <c r="B59" s="6" t="s">
        <v>1001</v>
      </c>
      <c r="C59" s="24" t="s">
        <v>944</v>
      </c>
    </row>
    <row r="60" spans="1:3" x14ac:dyDescent="0.25">
      <c r="A60" s="19" t="s">
        <v>1002</v>
      </c>
      <c r="B60" s="6" t="s">
        <v>1003</v>
      </c>
      <c r="C60" s="24" t="s">
        <v>1004</v>
      </c>
    </row>
    <row r="61" spans="1:3" x14ac:dyDescent="0.25">
      <c r="A61" s="19" t="s">
        <v>1005</v>
      </c>
      <c r="B61" s="6" t="s">
        <v>516</v>
      </c>
      <c r="C61" s="24" t="s">
        <v>1006</v>
      </c>
    </row>
    <row r="62" spans="1:3" x14ac:dyDescent="0.25">
      <c r="A62" s="19" t="s">
        <v>1007</v>
      </c>
      <c r="B62" s="6" t="s">
        <v>516</v>
      </c>
      <c r="C62" s="24" t="s">
        <v>1008</v>
      </c>
    </row>
    <row r="63" spans="1:3" x14ac:dyDescent="0.25">
      <c r="A63" s="19" t="s">
        <v>1009</v>
      </c>
      <c r="B63" s="6" t="s">
        <v>1010</v>
      </c>
      <c r="C63" s="24" t="s">
        <v>1011</v>
      </c>
    </row>
    <row r="64" spans="1:3" x14ac:dyDescent="0.25">
      <c r="A64" s="19" t="s">
        <v>908</v>
      </c>
      <c r="B64" s="6" t="s">
        <v>520</v>
      </c>
      <c r="C64" s="24" t="s">
        <v>909</v>
      </c>
    </row>
    <row r="65" spans="1:3" x14ac:dyDescent="0.25">
      <c r="A65" s="19" t="s">
        <v>1012</v>
      </c>
      <c r="B65" s="6" t="s">
        <v>522</v>
      </c>
      <c r="C65" s="24" t="s">
        <v>1013</v>
      </c>
    </row>
    <row r="66" spans="1:3" x14ac:dyDescent="0.25">
      <c r="A66" s="19" t="s">
        <v>1014</v>
      </c>
      <c r="B66" s="6" t="s">
        <v>524</v>
      </c>
      <c r="C66" s="24" t="s">
        <v>1015</v>
      </c>
    </row>
    <row r="67" spans="1:3" x14ac:dyDescent="0.25">
      <c r="A67" s="19" t="s">
        <v>1016</v>
      </c>
      <c r="B67" s="6" t="s">
        <v>526</v>
      </c>
      <c r="C67" s="24" t="s">
        <v>1017</v>
      </c>
    </row>
    <row r="68" spans="1:3" x14ac:dyDescent="0.25">
      <c r="A68" s="19" t="s">
        <v>919</v>
      </c>
      <c r="B68" s="6" t="s">
        <v>528</v>
      </c>
      <c r="C68" s="24" t="s">
        <v>920</v>
      </c>
    </row>
    <row r="69" spans="1:3" x14ac:dyDescent="0.25">
      <c r="A69" s="19" t="s">
        <v>1018</v>
      </c>
      <c r="B69" s="6" t="s">
        <v>530</v>
      </c>
      <c r="C69" s="24" t="s">
        <v>1019</v>
      </c>
    </row>
    <row r="70" spans="1:3" x14ac:dyDescent="0.25">
      <c r="A70" s="19" t="s">
        <v>915</v>
      </c>
      <c r="B70" s="6" t="s">
        <v>532</v>
      </c>
      <c r="C70" s="24" t="s">
        <v>916</v>
      </c>
    </row>
    <row r="71" spans="1:3" x14ac:dyDescent="0.25">
      <c r="A71" s="19" t="s">
        <v>1020</v>
      </c>
      <c r="B71" s="6" t="s">
        <v>534</v>
      </c>
      <c r="C71" s="24" t="s">
        <v>1021</v>
      </c>
    </row>
    <row r="72" spans="1:3" x14ac:dyDescent="0.25">
      <c r="A72" s="19" t="s">
        <v>1022</v>
      </c>
      <c r="B72" s="6" t="s">
        <v>536</v>
      </c>
      <c r="C72" s="24" t="s">
        <v>1023</v>
      </c>
    </row>
    <row r="73" spans="1:3" x14ac:dyDescent="0.25">
      <c r="A73" s="19" t="s">
        <v>915</v>
      </c>
      <c r="B73" s="6" t="s">
        <v>536</v>
      </c>
      <c r="C73" s="24" t="s">
        <v>916</v>
      </c>
    </row>
    <row r="74" spans="1:3" x14ac:dyDescent="0.25">
      <c r="A74" s="19" t="s">
        <v>972</v>
      </c>
      <c r="B74" s="6" t="s">
        <v>538</v>
      </c>
      <c r="C74" s="24" t="s">
        <v>973</v>
      </c>
    </row>
    <row r="75" spans="1:3" x14ac:dyDescent="0.25">
      <c r="A75" s="19" t="s">
        <v>1024</v>
      </c>
      <c r="B75" s="6" t="s">
        <v>540</v>
      </c>
      <c r="C75" s="24" t="s">
        <v>1025</v>
      </c>
    </row>
    <row r="76" spans="1:3" x14ac:dyDescent="0.25">
      <c r="A76" s="19" t="s">
        <v>908</v>
      </c>
      <c r="B76" s="6" t="s">
        <v>542</v>
      </c>
      <c r="C76" s="24" t="s">
        <v>909</v>
      </c>
    </row>
    <row r="77" spans="1:3" x14ac:dyDescent="0.25">
      <c r="A77" s="19" t="s">
        <v>1026</v>
      </c>
      <c r="B77" s="6" t="s">
        <v>544</v>
      </c>
      <c r="C77" s="24" t="s">
        <v>1027</v>
      </c>
    </row>
    <row r="78" spans="1:3" x14ac:dyDescent="0.25">
      <c r="A78" s="19" t="s">
        <v>908</v>
      </c>
      <c r="B78" s="6" t="s">
        <v>1028</v>
      </c>
      <c r="C78" s="24" t="s">
        <v>909</v>
      </c>
    </row>
    <row r="79" spans="1:3" x14ac:dyDescent="0.25">
      <c r="A79" s="19" t="s">
        <v>1029</v>
      </c>
      <c r="B79" s="6" t="s">
        <v>548</v>
      </c>
      <c r="C79" s="24" t="s">
        <v>1030</v>
      </c>
    </row>
    <row r="80" spans="1:3" x14ac:dyDescent="0.25">
      <c r="A80" s="19" t="s">
        <v>1014</v>
      </c>
      <c r="B80" s="6" t="s">
        <v>1031</v>
      </c>
      <c r="C80" s="24" t="s">
        <v>1015</v>
      </c>
    </row>
    <row r="81" spans="1:3" x14ac:dyDescent="0.25">
      <c r="A81" s="19" t="s">
        <v>1032</v>
      </c>
      <c r="B81" s="6" t="s">
        <v>550</v>
      </c>
      <c r="C81" s="24" t="s">
        <v>1033</v>
      </c>
    </row>
    <row r="82" spans="1:3" x14ac:dyDescent="0.25">
      <c r="A82" s="19" t="s">
        <v>908</v>
      </c>
      <c r="B82" s="6" t="s">
        <v>552</v>
      </c>
      <c r="C82" s="24" t="s">
        <v>909</v>
      </c>
    </row>
    <row r="83" spans="1:3" x14ac:dyDescent="0.25">
      <c r="A83" s="19" t="s">
        <v>908</v>
      </c>
      <c r="B83" s="6" t="s">
        <v>554</v>
      </c>
      <c r="C83" s="24" t="s">
        <v>909</v>
      </c>
    </row>
    <row r="84" spans="1:3" x14ac:dyDescent="0.25">
      <c r="A84" s="19" t="s">
        <v>908</v>
      </c>
      <c r="B84" s="6" t="s">
        <v>556</v>
      </c>
      <c r="C84" s="24" t="s">
        <v>909</v>
      </c>
    </row>
    <row r="85" spans="1:3" x14ac:dyDescent="0.25">
      <c r="A85" s="19" t="s">
        <v>1034</v>
      </c>
      <c r="B85" s="6" t="s">
        <v>558</v>
      </c>
      <c r="C85" s="24" t="s">
        <v>1035</v>
      </c>
    </row>
    <row r="86" spans="1:3" x14ac:dyDescent="0.25">
      <c r="A86" s="19" t="s">
        <v>908</v>
      </c>
      <c r="B86" s="6" t="s">
        <v>560</v>
      </c>
      <c r="C86" s="24" t="s">
        <v>909</v>
      </c>
    </row>
    <row r="87" spans="1:3" x14ac:dyDescent="0.25">
      <c r="A87" s="19" t="s">
        <v>972</v>
      </c>
      <c r="B87" s="6" t="s">
        <v>562</v>
      </c>
      <c r="C87" s="24" t="s">
        <v>973</v>
      </c>
    </row>
    <row r="88" spans="1:3" x14ac:dyDescent="0.25">
      <c r="A88" s="19" t="s">
        <v>1036</v>
      </c>
      <c r="B88" s="6" t="s">
        <v>1037</v>
      </c>
      <c r="C88" s="24" t="s">
        <v>1038</v>
      </c>
    </row>
    <row r="89" spans="1:3" x14ac:dyDescent="0.25">
      <c r="A89" s="19" t="s">
        <v>1039</v>
      </c>
      <c r="B89" s="6" t="s">
        <v>566</v>
      </c>
      <c r="C89" s="24" t="s">
        <v>1040</v>
      </c>
    </row>
    <row r="90" spans="1:3" x14ac:dyDescent="0.25">
      <c r="A90" s="19" t="s">
        <v>908</v>
      </c>
      <c r="B90" s="6" t="s">
        <v>1041</v>
      </c>
      <c r="C90" s="24" t="s">
        <v>909</v>
      </c>
    </row>
    <row r="91" spans="1:3" x14ac:dyDescent="0.25">
      <c r="A91" s="19" t="s">
        <v>1042</v>
      </c>
      <c r="B91" s="6" t="s">
        <v>570</v>
      </c>
      <c r="C91" s="24" t="s">
        <v>1043</v>
      </c>
    </row>
    <row r="92" spans="1:3" x14ac:dyDescent="0.25">
      <c r="A92" s="19" t="s">
        <v>1044</v>
      </c>
      <c r="B92" s="6" t="s">
        <v>572</v>
      </c>
      <c r="C92" s="24" t="s">
        <v>1045</v>
      </c>
    </row>
    <row r="93" spans="1:3" x14ac:dyDescent="0.25">
      <c r="A93" s="19" t="s">
        <v>908</v>
      </c>
      <c r="B93" s="6" t="s">
        <v>576</v>
      </c>
      <c r="C93" s="24" t="s">
        <v>909</v>
      </c>
    </row>
    <row r="94" spans="1:3" x14ac:dyDescent="0.25">
      <c r="A94" s="19" t="s">
        <v>1014</v>
      </c>
      <c r="B94" s="6" t="s">
        <v>578</v>
      </c>
      <c r="C94" s="24" t="s">
        <v>1015</v>
      </c>
    </row>
    <row r="95" spans="1:3" x14ac:dyDescent="0.25">
      <c r="A95" s="19" t="s">
        <v>919</v>
      </c>
      <c r="B95" s="6" t="s">
        <v>580</v>
      </c>
      <c r="C95" s="24" t="s">
        <v>920</v>
      </c>
    </row>
    <row r="96" spans="1:3" x14ac:dyDescent="0.25">
      <c r="A96" s="19" t="s">
        <v>908</v>
      </c>
      <c r="B96" s="6" t="s">
        <v>582</v>
      </c>
      <c r="C96" s="24" t="s">
        <v>909</v>
      </c>
    </row>
    <row r="97" spans="1:3" x14ac:dyDescent="0.25">
      <c r="A97" s="19" t="s">
        <v>915</v>
      </c>
      <c r="B97" s="6" t="s">
        <v>584</v>
      </c>
      <c r="C97" s="24" t="s">
        <v>916</v>
      </c>
    </row>
    <row r="98" spans="1:3" x14ac:dyDescent="0.25">
      <c r="A98" s="19" t="s">
        <v>1046</v>
      </c>
      <c r="B98" s="6" t="s">
        <v>586</v>
      </c>
      <c r="C98" s="24" t="s">
        <v>1047</v>
      </c>
    </row>
    <row r="99" spans="1:3" x14ac:dyDescent="0.25">
      <c r="A99" s="19" t="s">
        <v>1048</v>
      </c>
      <c r="B99" s="6" t="s">
        <v>588</v>
      </c>
      <c r="C99" s="24" t="s">
        <v>1049</v>
      </c>
    </row>
    <row r="100" spans="1:3" x14ac:dyDescent="0.25">
      <c r="A100" s="19" t="s">
        <v>1050</v>
      </c>
      <c r="B100" s="6" t="s">
        <v>590</v>
      </c>
      <c r="C100" s="24" t="s">
        <v>1051</v>
      </c>
    </row>
    <row r="101" spans="1:3" x14ac:dyDescent="0.25">
      <c r="A101" s="19" t="s">
        <v>943</v>
      </c>
      <c r="B101" s="6" t="s">
        <v>592</v>
      </c>
      <c r="C101" s="24" t="s">
        <v>944</v>
      </c>
    </row>
    <row r="102" spans="1:3" x14ac:dyDescent="0.25">
      <c r="A102" s="19" t="s">
        <v>1052</v>
      </c>
      <c r="B102" s="6" t="s">
        <v>594</v>
      </c>
      <c r="C102" s="24" t="s">
        <v>1053</v>
      </c>
    </row>
    <row r="103" spans="1:3" x14ac:dyDescent="0.25">
      <c r="A103" s="19" t="s">
        <v>1054</v>
      </c>
      <c r="B103" s="6" t="s">
        <v>596</v>
      </c>
      <c r="C103" s="24" t="s">
        <v>1055</v>
      </c>
    </row>
    <row r="104" spans="1:3" x14ac:dyDescent="0.25">
      <c r="A104" s="19" t="s">
        <v>915</v>
      </c>
      <c r="B104" s="6" t="s">
        <v>596</v>
      </c>
      <c r="C104" s="24" t="s">
        <v>916</v>
      </c>
    </row>
    <row r="105" spans="1:3" x14ac:dyDescent="0.25">
      <c r="A105" s="19" t="s">
        <v>927</v>
      </c>
      <c r="B105" s="6" t="s">
        <v>1056</v>
      </c>
      <c r="C105" s="24" t="s">
        <v>928</v>
      </c>
    </row>
    <row r="106" spans="1:3" x14ac:dyDescent="0.25">
      <c r="A106" s="19" t="s">
        <v>908</v>
      </c>
      <c r="B106" s="6" t="s">
        <v>1057</v>
      </c>
      <c r="C106" s="24" t="s">
        <v>909</v>
      </c>
    </row>
    <row r="107" spans="1:3" x14ac:dyDescent="0.25">
      <c r="A107" s="19" t="s">
        <v>1058</v>
      </c>
      <c r="B107" s="6" t="s">
        <v>600</v>
      </c>
      <c r="C107" s="24" t="s">
        <v>1059</v>
      </c>
    </row>
    <row r="108" spans="1:3" x14ac:dyDescent="0.25">
      <c r="A108" s="19" t="s">
        <v>1060</v>
      </c>
      <c r="B108" s="6" t="s">
        <v>1061</v>
      </c>
      <c r="C108" s="24" t="s">
        <v>1062</v>
      </c>
    </row>
    <row r="109" spans="1:3" x14ac:dyDescent="0.25">
      <c r="A109" s="19" t="s">
        <v>1063</v>
      </c>
      <c r="B109" s="6" t="s">
        <v>604</v>
      </c>
      <c r="C109" s="24" t="s">
        <v>1064</v>
      </c>
    </row>
    <row r="110" spans="1:3" x14ac:dyDescent="0.25">
      <c r="A110" s="19" t="s">
        <v>1065</v>
      </c>
      <c r="B110" s="6" t="s">
        <v>606</v>
      </c>
      <c r="C110" s="24" t="s">
        <v>1066</v>
      </c>
    </row>
    <row r="111" spans="1:3" x14ac:dyDescent="0.25">
      <c r="A111" s="19" t="s">
        <v>948</v>
      </c>
      <c r="B111" s="6" t="s">
        <v>608</v>
      </c>
      <c r="C111" s="24" t="s">
        <v>949</v>
      </c>
    </row>
    <row r="112" spans="1:3" x14ac:dyDescent="0.25">
      <c r="A112" s="19" t="s">
        <v>1067</v>
      </c>
      <c r="B112" s="6" t="s">
        <v>610</v>
      </c>
      <c r="C112" s="24" t="s">
        <v>1068</v>
      </c>
    </row>
    <row r="113" spans="1:3" x14ac:dyDescent="0.25">
      <c r="A113" s="19" t="s">
        <v>1069</v>
      </c>
      <c r="B113" s="6" t="s">
        <v>1070</v>
      </c>
      <c r="C113" s="24" t="s">
        <v>1071</v>
      </c>
    </row>
    <row r="114" spans="1:3" x14ac:dyDescent="0.25">
      <c r="A114" s="19" t="s">
        <v>1072</v>
      </c>
      <c r="B114" s="6" t="s">
        <v>1073</v>
      </c>
      <c r="C114" s="24" t="s">
        <v>1074</v>
      </c>
    </row>
    <row r="115" spans="1:3" x14ac:dyDescent="0.25">
      <c r="A115" s="19" t="s">
        <v>1075</v>
      </c>
      <c r="B115" s="6" t="s">
        <v>614</v>
      </c>
      <c r="C115" s="24" t="s">
        <v>1076</v>
      </c>
    </row>
    <row r="116" spans="1:3" x14ac:dyDescent="0.25">
      <c r="A116" s="19" t="s">
        <v>908</v>
      </c>
      <c r="B116" s="6" t="s">
        <v>616</v>
      </c>
      <c r="C116" s="24" t="s">
        <v>909</v>
      </c>
    </row>
    <row r="117" spans="1:3" x14ac:dyDescent="0.25">
      <c r="A117" s="19" t="s">
        <v>1048</v>
      </c>
      <c r="B117" s="6" t="s">
        <v>618</v>
      </c>
      <c r="C117" s="24" t="s">
        <v>1049</v>
      </c>
    </row>
    <row r="118" spans="1:3" x14ac:dyDescent="0.25">
      <c r="A118" s="19" t="s">
        <v>1077</v>
      </c>
      <c r="B118" s="6" t="s">
        <v>620</v>
      </c>
      <c r="C118" s="24" t="s">
        <v>1078</v>
      </c>
    </row>
    <row r="119" spans="1:3" x14ac:dyDescent="0.25">
      <c r="A119" s="19" t="s">
        <v>908</v>
      </c>
      <c r="B119" s="6" t="s">
        <v>622</v>
      </c>
      <c r="C119" s="24" t="s">
        <v>909</v>
      </c>
    </row>
    <row r="120" spans="1:3" x14ac:dyDescent="0.25">
      <c r="A120" s="19" t="s">
        <v>1079</v>
      </c>
      <c r="B120" s="6" t="s">
        <v>624</v>
      </c>
      <c r="C120" s="24" t="s">
        <v>1080</v>
      </c>
    </row>
    <row r="121" spans="1:3" x14ac:dyDescent="0.25">
      <c r="A121" s="19" t="s">
        <v>1081</v>
      </c>
      <c r="B121" s="6" t="s">
        <v>626</v>
      </c>
      <c r="C121" s="24" t="s">
        <v>1082</v>
      </c>
    </row>
    <row r="122" spans="1:3" x14ac:dyDescent="0.25">
      <c r="A122" s="19" t="s">
        <v>1048</v>
      </c>
      <c r="B122" s="6" t="s">
        <v>628</v>
      </c>
      <c r="C122" s="24" t="s">
        <v>1049</v>
      </c>
    </row>
    <row r="123" spans="1:3" x14ac:dyDescent="0.25">
      <c r="A123" s="19" t="s">
        <v>1083</v>
      </c>
      <c r="B123" s="6" t="s">
        <v>1084</v>
      </c>
      <c r="C123" s="24" t="s">
        <v>1085</v>
      </c>
    </row>
    <row r="124" spans="1:3" x14ac:dyDescent="0.25">
      <c r="A124" s="19" t="s">
        <v>1086</v>
      </c>
      <c r="B124" s="6" t="s">
        <v>632</v>
      </c>
      <c r="C124" s="24" t="s">
        <v>1087</v>
      </c>
    </row>
    <row r="125" spans="1:3" x14ac:dyDescent="0.25">
      <c r="A125" s="19" t="s">
        <v>1088</v>
      </c>
      <c r="B125" s="6" t="s">
        <v>634</v>
      </c>
      <c r="C125" s="24" t="s">
        <v>1089</v>
      </c>
    </row>
    <row r="126" spans="1:3" x14ac:dyDescent="0.25">
      <c r="A126" s="19" t="s">
        <v>927</v>
      </c>
      <c r="B126" s="6" t="s">
        <v>636</v>
      </c>
      <c r="C126" s="24" t="s">
        <v>928</v>
      </c>
    </row>
    <row r="127" spans="1:3" x14ac:dyDescent="0.25">
      <c r="A127" s="19" t="s">
        <v>1090</v>
      </c>
      <c r="B127" s="6" t="s">
        <v>1091</v>
      </c>
      <c r="C127" s="24" t="s">
        <v>1092</v>
      </c>
    </row>
    <row r="128" spans="1:3" x14ac:dyDescent="0.25">
      <c r="A128" s="19" t="s">
        <v>1093</v>
      </c>
      <c r="B128" s="6" t="s">
        <v>1094</v>
      </c>
      <c r="C128" s="24" t="s">
        <v>1095</v>
      </c>
    </row>
    <row r="129" spans="1:3" x14ac:dyDescent="0.25">
      <c r="A129" s="19" t="s">
        <v>1096</v>
      </c>
      <c r="B129" s="6" t="s">
        <v>642</v>
      </c>
      <c r="C129" s="24" t="s">
        <v>1097</v>
      </c>
    </row>
    <row r="130" spans="1:3" x14ac:dyDescent="0.25">
      <c r="A130" s="19" t="s">
        <v>1098</v>
      </c>
      <c r="B130" s="6" t="s">
        <v>644</v>
      </c>
      <c r="C130" s="24" t="s">
        <v>1099</v>
      </c>
    </row>
    <row r="131" spans="1:3" x14ac:dyDescent="0.25">
      <c r="A131" s="19" t="s">
        <v>1100</v>
      </c>
      <c r="B131" s="6" t="s">
        <v>1101</v>
      </c>
      <c r="C131" s="24" t="s">
        <v>1102</v>
      </c>
    </row>
    <row r="132" spans="1:3" x14ac:dyDescent="0.25">
      <c r="A132" s="19" t="s">
        <v>1103</v>
      </c>
      <c r="B132" s="6" t="s">
        <v>648</v>
      </c>
      <c r="C132" s="24" t="s">
        <v>1104</v>
      </c>
    </row>
    <row r="133" spans="1:3" x14ac:dyDescent="0.25">
      <c r="A133" s="19" t="s">
        <v>1105</v>
      </c>
      <c r="B133" s="6" t="s">
        <v>650</v>
      </c>
      <c r="C133" s="24" t="s">
        <v>1106</v>
      </c>
    </row>
    <row r="134" spans="1:3" x14ac:dyDescent="0.25">
      <c r="A134" s="19" t="s">
        <v>1107</v>
      </c>
      <c r="B134" s="6" t="s">
        <v>652</v>
      </c>
      <c r="C134" s="24" t="s">
        <v>1108</v>
      </c>
    </row>
    <row r="135" spans="1:3" x14ac:dyDescent="0.25">
      <c r="A135" s="19" t="s">
        <v>1109</v>
      </c>
      <c r="B135" s="6" t="s">
        <v>652</v>
      </c>
      <c r="C135" s="24" t="s">
        <v>1110</v>
      </c>
    </row>
    <row r="136" spans="1:3" x14ac:dyDescent="0.25">
      <c r="A136" s="19" t="s">
        <v>1111</v>
      </c>
      <c r="B136" s="6" t="s">
        <v>654</v>
      </c>
      <c r="C136" s="24" t="s">
        <v>1112</v>
      </c>
    </row>
    <row r="137" spans="1:3" x14ac:dyDescent="0.25">
      <c r="A137" s="19" t="s">
        <v>1113</v>
      </c>
      <c r="B137" s="6" t="s">
        <v>1114</v>
      </c>
      <c r="C137" s="24" t="s">
        <v>1115</v>
      </c>
    </row>
    <row r="138" spans="1:3" x14ac:dyDescent="0.25">
      <c r="A138" s="19" t="s">
        <v>1116</v>
      </c>
      <c r="B138" s="6" t="s">
        <v>1117</v>
      </c>
      <c r="C138" s="24" t="s">
        <v>1118</v>
      </c>
    </row>
    <row r="139" spans="1:3" x14ac:dyDescent="0.25">
      <c r="A139" s="19" t="s">
        <v>1119</v>
      </c>
      <c r="B139" s="6" t="s">
        <v>660</v>
      </c>
      <c r="C139" s="24" t="s">
        <v>1120</v>
      </c>
    </row>
    <row r="140" spans="1:3" x14ac:dyDescent="0.25">
      <c r="A140" s="19" t="s">
        <v>908</v>
      </c>
      <c r="B140" s="6" t="s">
        <v>662</v>
      </c>
      <c r="C140" s="24" t="s">
        <v>909</v>
      </c>
    </row>
    <row r="141" spans="1:3" x14ac:dyDescent="0.25">
      <c r="A141" s="19" t="s">
        <v>1121</v>
      </c>
      <c r="B141" s="6" t="s">
        <v>1122</v>
      </c>
      <c r="C141" s="24" t="s">
        <v>1123</v>
      </c>
    </row>
    <row r="142" spans="1:3" x14ac:dyDescent="0.25">
      <c r="A142" s="19" t="s">
        <v>665</v>
      </c>
      <c r="B142" s="6" t="s">
        <v>1124</v>
      </c>
      <c r="C142" s="24" t="s">
        <v>1125</v>
      </c>
    </row>
    <row r="143" spans="1:3" x14ac:dyDescent="0.25">
      <c r="A143" s="19" t="s">
        <v>1126</v>
      </c>
      <c r="B143" s="6" t="s">
        <v>668</v>
      </c>
      <c r="C143" s="24" t="s">
        <v>1127</v>
      </c>
    </row>
    <row r="144" spans="1:3" x14ac:dyDescent="0.25">
      <c r="A144" s="19" t="s">
        <v>1128</v>
      </c>
      <c r="B144" s="6" t="s">
        <v>670</v>
      </c>
      <c r="C144" s="24" t="s">
        <v>1129</v>
      </c>
    </row>
    <row r="145" spans="1:3" x14ac:dyDescent="0.25">
      <c r="A145" s="19" t="s">
        <v>1130</v>
      </c>
      <c r="B145" s="6" t="s">
        <v>672</v>
      </c>
      <c r="C145" s="24" t="s">
        <v>1131</v>
      </c>
    </row>
    <row r="146" spans="1:3" x14ac:dyDescent="0.25">
      <c r="A146" s="19" t="s">
        <v>1132</v>
      </c>
      <c r="B146" s="6" t="s">
        <v>674</v>
      </c>
      <c r="C146" s="24" t="s">
        <v>1133</v>
      </c>
    </row>
    <row r="147" spans="1:3" x14ac:dyDescent="0.25">
      <c r="A147" s="19" t="s">
        <v>943</v>
      </c>
      <c r="B147" s="6" t="s">
        <v>676</v>
      </c>
      <c r="C147" s="24" t="s">
        <v>944</v>
      </c>
    </row>
    <row r="148" spans="1:3" x14ac:dyDescent="0.25">
      <c r="A148" s="19" t="s">
        <v>908</v>
      </c>
      <c r="B148" s="6" t="s">
        <v>678</v>
      </c>
      <c r="C148" s="24" t="s">
        <v>909</v>
      </c>
    </row>
    <row r="149" spans="1:3" x14ac:dyDescent="0.25">
      <c r="A149" s="19" t="s">
        <v>915</v>
      </c>
      <c r="B149" s="6" t="s">
        <v>680</v>
      </c>
      <c r="C149" s="24" t="s">
        <v>916</v>
      </c>
    </row>
    <row r="150" spans="1:3" x14ac:dyDescent="0.25">
      <c r="A150" s="19" t="s">
        <v>908</v>
      </c>
      <c r="B150" s="6" t="s">
        <v>682</v>
      </c>
      <c r="C150" s="24" t="s">
        <v>909</v>
      </c>
    </row>
    <row r="151" spans="1:3" x14ac:dyDescent="0.25">
      <c r="A151" s="19" t="s">
        <v>1134</v>
      </c>
      <c r="B151" s="6" t="s">
        <v>684</v>
      </c>
      <c r="C151" s="24" t="s">
        <v>1135</v>
      </c>
    </row>
    <row r="152" spans="1:3" x14ac:dyDescent="0.25">
      <c r="A152" s="19" t="s">
        <v>1136</v>
      </c>
      <c r="B152" s="6" t="s">
        <v>686</v>
      </c>
      <c r="C152" s="24" t="s">
        <v>1137</v>
      </c>
    </row>
    <row r="153" spans="1:3" x14ac:dyDescent="0.25">
      <c r="A153" s="19" t="s">
        <v>908</v>
      </c>
      <c r="B153" s="6" t="s">
        <v>688</v>
      </c>
      <c r="C153" s="24" t="s">
        <v>909</v>
      </c>
    </row>
    <row r="154" spans="1:3" ht="25.5" x14ac:dyDescent="0.25">
      <c r="A154" s="19" t="s">
        <v>1138</v>
      </c>
      <c r="B154" s="6" t="s">
        <v>1139</v>
      </c>
      <c r="C154" s="24" t="s">
        <v>1140</v>
      </c>
    </row>
    <row r="155" spans="1:3" x14ac:dyDescent="0.25">
      <c r="A155" s="19" t="s">
        <v>1141</v>
      </c>
      <c r="B155" s="6" t="s">
        <v>690</v>
      </c>
      <c r="C155" s="24" t="s">
        <v>1142</v>
      </c>
    </row>
    <row r="156" spans="1:3" x14ac:dyDescent="0.25">
      <c r="A156" s="19" t="s">
        <v>1143</v>
      </c>
      <c r="B156" s="6" t="s">
        <v>690</v>
      </c>
      <c r="C156" s="24" t="s">
        <v>1144</v>
      </c>
    </row>
    <row r="157" spans="1:3" x14ac:dyDescent="0.25">
      <c r="A157" s="19" t="s">
        <v>915</v>
      </c>
      <c r="B157" s="6" t="s">
        <v>1145</v>
      </c>
      <c r="C157" s="24" t="s">
        <v>916</v>
      </c>
    </row>
    <row r="158" spans="1:3" x14ac:dyDescent="0.25">
      <c r="A158" s="19" t="s">
        <v>1146</v>
      </c>
      <c r="B158" s="6" t="s">
        <v>1147</v>
      </c>
      <c r="C158" s="24" t="s">
        <v>1148</v>
      </c>
    </row>
    <row r="159" spans="1:3" x14ac:dyDescent="0.25">
      <c r="A159" s="19" t="s">
        <v>908</v>
      </c>
      <c r="B159" s="6" t="s">
        <v>696</v>
      </c>
      <c r="C159" s="24" t="s">
        <v>909</v>
      </c>
    </row>
    <row r="160" spans="1:3" x14ac:dyDescent="0.25">
      <c r="A160" s="19" t="s">
        <v>1149</v>
      </c>
      <c r="B160" s="6" t="s">
        <v>698</v>
      </c>
      <c r="C160" s="24" t="s">
        <v>1150</v>
      </c>
    </row>
    <row r="161" spans="1:3" x14ac:dyDescent="0.25">
      <c r="A161" s="19" t="s">
        <v>908</v>
      </c>
      <c r="B161" s="6" t="s">
        <v>700</v>
      </c>
      <c r="C161" s="24" t="s">
        <v>909</v>
      </c>
    </row>
    <row r="162" spans="1:3" x14ac:dyDescent="0.25">
      <c r="A162" s="19" t="s">
        <v>919</v>
      </c>
      <c r="B162" s="6" t="s">
        <v>702</v>
      </c>
      <c r="C162" s="24" t="s">
        <v>920</v>
      </c>
    </row>
    <row r="163" spans="1:3" x14ac:dyDescent="0.25">
      <c r="A163" s="19" t="s">
        <v>1151</v>
      </c>
      <c r="B163" s="6" t="s">
        <v>704</v>
      </c>
      <c r="C163" s="24" t="s">
        <v>1152</v>
      </c>
    </row>
    <row r="164" spans="1:3" x14ac:dyDescent="0.25">
      <c r="A164" s="19" t="s">
        <v>1153</v>
      </c>
      <c r="B164" s="6" t="s">
        <v>1154</v>
      </c>
      <c r="C164" s="24" t="s">
        <v>1155</v>
      </c>
    </row>
    <row r="165" spans="1:3" x14ac:dyDescent="0.25">
      <c r="A165" s="19" t="s">
        <v>1156</v>
      </c>
      <c r="B165" s="6" t="s">
        <v>1157</v>
      </c>
      <c r="C165" s="24" t="s">
        <v>1158</v>
      </c>
    </row>
    <row r="166" spans="1:3" x14ac:dyDescent="0.25">
      <c r="A166" s="19" t="s">
        <v>1159</v>
      </c>
      <c r="B166" s="6" t="s">
        <v>710</v>
      </c>
      <c r="C166" s="24" t="s">
        <v>1160</v>
      </c>
    </row>
    <row r="167" spans="1:3" x14ac:dyDescent="0.25">
      <c r="A167" s="19" t="s">
        <v>1109</v>
      </c>
      <c r="B167" s="6" t="s">
        <v>710</v>
      </c>
      <c r="C167" s="24" t="s">
        <v>1110</v>
      </c>
    </row>
    <row r="168" spans="1:3" x14ac:dyDescent="0.25">
      <c r="A168" s="19" t="s">
        <v>927</v>
      </c>
      <c r="B168" s="6" t="s">
        <v>712</v>
      </c>
      <c r="C168" s="24" t="s">
        <v>928</v>
      </c>
    </row>
    <row r="169" spans="1:3" x14ac:dyDescent="0.25">
      <c r="A169" s="19" t="s">
        <v>1161</v>
      </c>
      <c r="B169" s="6" t="s">
        <v>714</v>
      </c>
      <c r="C169" s="24" t="s">
        <v>1162</v>
      </c>
    </row>
    <row r="170" spans="1:3" x14ac:dyDescent="0.25">
      <c r="A170" s="19" t="s">
        <v>908</v>
      </c>
      <c r="B170" s="6" t="s">
        <v>716</v>
      </c>
      <c r="C170" s="24" t="s">
        <v>909</v>
      </c>
    </row>
    <row r="171" spans="1:3" x14ac:dyDescent="0.25">
      <c r="A171" s="19" t="s">
        <v>1034</v>
      </c>
      <c r="B171" s="6" t="s">
        <v>720</v>
      </c>
      <c r="C171" s="24" t="s">
        <v>1035</v>
      </c>
    </row>
    <row r="172" spans="1:3" x14ac:dyDescent="0.25">
      <c r="A172" s="19" t="s">
        <v>997</v>
      </c>
      <c r="B172" s="6" t="s">
        <v>722</v>
      </c>
      <c r="C172" s="24" t="s">
        <v>998</v>
      </c>
    </row>
    <row r="173" spans="1:3" x14ac:dyDescent="0.25">
      <c r="A173" s="19" t="s">
        <v>1163</v>
      </c>
      <c r="B173" s="6" t="s">
        <v>724</v>
      </c>
      <c r="C173" s="24" t="s">
        <v>1164</v>
      </c>
    </row>
    <row r="174" spans="1:3" x14ac:dyDescent="0.25">
      <c r="A174" s="19" t="s">
        <v>943</v>
      </c>
      <c r="B174" s="6" t="s">
        <v>726</v>
      </c>
      <c r="C174" s="24" t="s">
        <v>944</v>
      </c>
    </row>
    <row r="175" spans="1:3" x14ac:dyDescent="0.25">
      <c r="A175" s="19" t="s">
        <v>1165</v>
      </c>
      <c r="B175" s="6" t="s">
        <v>728</v>
      </c>
      <c r="C175" s="24" t="s">
        <v>1166</v>
      </c>
    </row>
    <row r="176" spans="1:3" x14ac:dyDescent="0.25">
      <c r="A176" s="19" t="s">
        <v>997</v>
      </c>
      <c r="B176" s="6" t="s">
        <v>730</v>
      </c>
      <c r="C176" s="24" t="s">
        <v>998</v>
      </c>
    </row>
    <row r="177" spans="1:3" x14ac:dyDescent="0.25">
      <c r="A177" s="19" t="s">
        <v>927</v>
      </c>
      <c r="B177" s="6" t="s">
        <v>732</v>
      </c>
      <c r="C177" s="24" t="s">
        <v>928</v>
      </c>
    </row>
    <row r="178" spans="1:3" x14ac:dyDescent="0.25">
      <c r="A178" s="19" t="s">
        <v>915</v>
      </c>
      <c r="B178" s="6" t="s">
        <v>734</v>
      </c>
      <c r="C178" s="24" t="s">
        <v>916</v>
      </c>
    </row>
    <row r="179" spans="1:3" x14ac:dyDescent="0.25">
      <c r="A179" s="19" t="s">
        <v>960</v>
      </c>
      <c r="B179" s="6" t="s">
        <v>736</v>
      </c>
      <c r="C179" s="24" t="s">
        <v>961</v>
      </c>
    </row>
    <row r="180" spans="1:3" x14ac:dyDescent="0.25">
      <c r="A180" s="19" t="s">
        <v>1167</v>
      </c>
      <c r="B180" s="6" t="s">
        <v>738</v>
      </c>
      <c r="C180" s="24" t="s">
        <v>1168</v>
      </c>
    </row>
    <row r="181" spans="1:3" x14ac:dyDescent="0.25">
      <c r="A181" s="19" t="s">
        <v>1169</v>
      </c>
      <c r="B181" s="6" t="s">
        <v>740</v>
      </c>
      <c r="C181" s="24" t="s">
        <v>1170</v>
      </c>
    </row>
    <row r="182" spans="1:3" x14ac:dyDescent="0.25">
      <c r="A182" s="19" t="s">
        <v>915</v>
      </c>
      <c r="B182" s="6" t="s">
        <v>742</v>
      </c>
      <c r="C182" s="24" t="s">
        <v>916</v>
      </c>
    </row>
    <row r="183" spans="1:3" x14ac:dyDescent="0.25">
      <c r="A183" s="19" t="s">
        <v>1171</v>
      </c>
      <c r="B183" s="6" t="s">
        <v>746</v>
      </c>
      <c r="C183" s="24" t="s">
        <v>1172</v>
      </c>
    </row>
    <row r="184" spans="1:3" x14ac:dyDescent="0.25">
      <c r="A184" s="19" t="s">
        <v>915</v>
      </c>
      <c r="B184" s="6" t="s">
        <v>746</v>
      </c>
      <c r="C184" s="24" t="s">
        <v>916</v>
      </c>
    </row>
    <row r="185" spans="1:3" x14ac:dyDescent="0.25">
      <c r="A185" s="19" t="s">
        <v>1173</v>
      </c>
      <c r="B185" s="6" t="s">
        <v>748</v>
      </c>
      <c r="C185" s="24" t="s">
        <v>1174</v>
      </c>
    </row>
    <row r="186" spans="1:3" x14ac:dyDescent="0.25">
      <c r="A186" s="19" t="s">
        <v>1175</v>
      </c>
      <c r="B186" s="6" t="s">
        <v>750</v>
      </c>
      <c r="C186" s="24" t="s">
        <v>1176</v>
      </c>
    </row>
    <row r="187" spans="1:3" x14ac:dyDescent="0.25">
      <c r="A187" s="19" t="s">
        <v>1177</v>
      </c>
      <c r="B187" s="6" t="s">
        <v>752</v>
      </c>
      <c r="C187" s="24" t="s">
        <v>1178</v>
      </c>
    </row>
    <row r="188" spans="1:3" x14ac:dyDescent="0.25">
      <c r="A188" s="19" t="s">
        <v>1179</v>
      </c>
      <c r="B188" s="6" t="s">
        <v>754</v>
      </c>
      <c r="C188" s="24" t="s">
        <v>1180</v>
      </c>
    </row>
    <row r="189" spans="1:3" x14ac:dyDescent="0.25">
      <c r="A189" s="19" t="s">
        <v>997</v>
      </c>
      <c r="B189" s="6" t="s">
        <v>756</v>
      </c>
      <c r="C189" s="24" t="s">
        <v>998</v>
      </c>
    </row>
    <row r="190" spans="1:3" x14ac:dyDescent="0.25">
      <c r="A190" s="19" t="s">
        <v>1181</v>
      </c>
      <c r="B190" s="6" t="s">
        <v>758</v>
      </c>
      <c r="C190" s="24" t="s">
        <v>1182</v>
      </c>
    </row>
    <row r="191" spans="1:3" x14ac:dyDescent="0.25">
      <c r="A191" s="19" t="s">
        <v>908</v>
      </c>
      <c r="B191" s="6" t="s">
        <v>760</v>
      </c>
      <c r="C191" s="24" t="s">
        <v>909</v>
      </c>
    </row>
    <row r="192" spans="1:3" x14ac:dyDescent="0.25">
      <c r="A192" s="19" t="s">
        <v>915</v>
      </c>
      <c r="B192" s="6" t="s">
        <v>762</v>
      </c>
      <c r="C192" s="24" t="s">
        <v>916</v>
      </c>
    </row>
    <row r="193" spans="1:3" x14ac:dyDescent="0.25">
      <c r="A193" s="19" t="s">
        <v>1183</v>
      </c>
      <c r="B193" s="6" t="s">
        <v>764</v>
      </c>
      <c r="C193" s="24" t="s">
        <v>1184</v>
      </c>
    </row>
    <row r="194" spans="1:3" x14ac:dyDescent="0.25">
      <c r="A194" s="19" t="s">
        <v>908</v>
      </c>
      <c r="B194" s="6" t="s">
        <v>766</v>
      </c>
      <c r="C194" s="24" t="s">
        <v>909</v>
      </c>
    </row>
    <row r="195" spans="1:3" x14ac:dyDescent="0.25">
      <c r="A195" s="19" t="s">
        <v>1185</v>
      </c>
      <c r="B195" s="6" t="s">
        <v>768</v>
      </c>
      <c r="C195" s="24" t="s">
        <v>1186</v>
      </c>
    </row>
    <row r="196" spans="1:3" x14ac:dyDescent="0.25">
      <c r="A196" s="19" t="s">
        <v>1187</v>
      </c>
      <c r="B196" s="6" t="s">
        <v>770</v>
      </c>
      <c r="C196" s="24" t="s">
        <v>1188</v>
      </c>
    </row>
    <row r="197" spans="1:3" x14ac:dyDescent="0.25">
      <c r="A197" s="19" t="s">
        <v>1189</v>
      </c>
      <c r="B197" s="6" t="s">
        <v>772</v>
      </c>
      <c r="C197" s="24" t="s">
        <v>1190</v>
      </c>
    </row>
    <row r="198" spans="1:3" x14ac:dyDescent="0.25">
      <c r="A198" s="19" t="s">
        <v>908</v>
      </c>
      <c r="B198" s="6" t="s">
        <v>774</v>
      </c>
      <c r="C198" s="24" t="s">
        <v>909</v>
      </c>
    </row>
    <row r="199" spans="1:3" x14ac:dyDescent="0.25">
      <c r="A199" s="19" t="s">
        <v>1191</v>
      </c>
      <c r="B199" s="6" t="s">
        <v>1192</v>
      </c>
      <c r="C199" s="24" t="s">
        <v>1193</v>
      </c>
    </row>
    <row r="200" spans="1:3" x14ac:dyDescent="0.25">
      <c r="A200" s="19" t="s">
        <v>919</v>
      </c>
      <c r="B200" s="6" t="s">
        <v>778</v>
      </c>
      <c r="C200" s="24" t="s">
        <v>920</v>
      </c>
    </row>
    <row r="201" spans="1:3" x14ac:dyDescent="0.25">
      <c r="A201" s="19" t="s">
        <v>919</v>
      </c>
      <c r="B201" s="6" t="s">
        <v>780</v>
      </c>
      <c r="C201" s="24" t="s">
        <v>920</v>
      </c>
    </row>
    <row r="202" spans="1:3" x14ac:dyDescent="0.25">
      <c r="A202" s="19" t="s">
        <v>908</v>
      </c>
      <c r="B202" s="6" t="s">
        <v>1194</v>
      </c>
      <c r="C202" s="24" t="s">
        <v>909</v>
      </c>
    </row>
    <row r="203" spans="1:3" x14ac:dyDescent="0.25">
      <c r="A203" s="19" t="s">
        <v>908</v>
      </c>
      <c r="B203" s="6" t="s">
        <v>784</v>
      </c>
      <c r="C203" s="24" t="s">
        <v>909</v>
      </c>
    </row>
    <row r="204" spans="1:3" x14ac:dyDescent="0.25">
      <c r="A204" s="19" t="s">
        <v>919</v>
      </c>
      <c r="B204" s="6" t="s">
        <v>786</v>
      </c>
      <c r="C204" s="24" t="s">
        <v>920</v>
      </c>
    </row>
    <row r="205" spans="1:3" x14ac:dyDescent="0.25">
      <c r="A205" s="19" t="s">
        <v>1195</v>
      </c>
      <c r="B205" s="6" t="s">
        <v>1196</v>
      </c>
      <c r="C205" s="24" t="s">
        <v>1197</v>
      </c>
    </row>
    <row r="206" spans="1:3" x14ac:dyDescent="0.25">
      <c r="A206" s="19" t="s">
        <v>908</v>
      </c>
      <c r="B206" s="6" t="s">
        <v>1198</v>
      </c>
      <c r="C206" s="24" t="s">
        <v>909</v>
      </c>
    </row>
    <row r="207" spans="1:3" x14ac:dyDescent="0.25">
      <c r="A207" s="19" t="s">
        <v>1199</v>
      </c>
      <c r="B207" s="6" t="s">
        <v>792</v>
      </c>
      <c r="C207" s="24" t="s">
        <v>1200</v>
      </c>
    </row>
    <row r="208" spans="1:3" x14ac:dyDescent="0.25">
      <c r="A208" s="19" t="s">
        <v>1201</v>
      </c>
      <c r="B208" s="6" t="s">
        <v>1202</v>
      </c>
      <c r="C208" s="24" t="s">
        <v>1203</v>
      </c>
    </row>
    <row r="209" spans="1:3" x14ac:dyDescent="0.25">
      <c r="A209" s="19" t="s">
        <v>943</v>
      </c>
      <c r="B209" s="6" t="s">
        <v>796</v>
      </c>
      <c r="C209" s="24" t="s">
        <v>944</v>
      </c>
    </row>
    <row r="210" spans="1:3" x14ac:dyDescent="0.25">
      <c r="A210" s="19" t="s">
        <v>1204</v>
      </c>
      <c r="B210" s="6" t="s">
        <v>1205</v>
      </c>
      <c r="C210" s="24" t="s">
        <v>1206</v>
      </c>
    </row>
    <row r="211" spans="1:3" x14ac:dyDescent="0.25">
      <c r="A211" s="19" t="s">
        <v>1207</v>
      </c>
      <c r="B211" s="6" t="s">
        <v>800</v>
      </c>
      <c r="C211" s="24" t="s">
        <v>1208</v>
      </c>
    </row>
    <row r="212" spans="1:3" x14ac:dyDescent="0.25">
      <c r="A212" s="19" t="s">
        <v>1209</v>
      </c>
      <c r="B212" s="6" t="s">
        <v>802</v>
      </c>
      <c r="C212" s="24" t="s">
        <v>1210</v>
      </c>
    </row>
    <row r="213" spans="1:3" x14ac:dyDescent="0.25">
      <c r="A213" s="19" t="s">
        <v>1211</v>
      </c>
      <c r="B213" s="6" t="s">
        <v>804</v>
      </c>
      <c r="C213" s="24" t="s">
        <v>1212</v>
      </c>
    </row>
    <row r="214" spans="1:3" x14ac:dyDescent="0.25">
      <c r="A214" s="19" t="s">
        <v>1009</v>
      </c>
      <c r="B214" s="6" t="s">
        <v>1213</v>
      </c>
      <c r="C214" s="24" t="s">
        <v>1011</v>
      </c>
    </row>
    <row r="215" spans="1:3" ht="25.5" x14ac:dyDescent="0.25">
      <c r="A215" s="19" t="s">
        <v>1214</v>
      </c>
      <c r="B215" s="6" t="s">
        <v>1215</v>
      </c>
      <c r="C215" s="24" t="s">
        <v>1216</v>
      </c>
    </row>
    <row r="216" spans="1:3" x14ac:dyDescent="0.25">
      <c r="A216" s="19" t="s">
        <v>908</v>
      </c>
      <c r="B216" s="6" t="s">
        <v>1217</v>
      </c>
      <c r="C216" s="24" t="s">
        <v>909</v>
      </c>
    </row>
    <row r="217" spans="1:3" x14ac:dyDescent="0.25">
      <c r="A217" s="19" t="s">
        <v>908</v>
      </c>
      <c r="B217" s="6" t="s">
        <v>810</v>
      </c>
      <c r="C217" s="24" t="s">
        <v>909</v>
      </c>
    </row>
    <row r="218" spans="1:3" x14ac:dyDescent="0.25">
      <c r="A218" s="19" t="s">
        <v>1218</v>
      </c>
      <c r="B218" s="6" t="s">
        <v>812</v>
      </c>
      <c r="C218" s="24" t="s">
        <v>1219</v>
      </c>
    </row>
    <row r="219" spans="1:3" x14ac:dyDescent="0.25">
      <c r="A219" s="19" t="s">
        <v>1220</v>
      </c>
      <c r="B219" s="6" t="s">
        <v>814</v>
      </c>
      <c r="C219" s="24" t="s">
        <v>1221</v>
      </c>
    </row>
    <row r="220" spans="1:3" x14ac:dyDescent="0.25">
      <c r="A220" s="19" t="s">
        <v>1109</v>
      </c>
      <c r="B220" s="6" t="s">
        <v>1222</v>
      </c>
      <c r="C220" s="24" t="s">
        <v>1110</v>
      </c>
    </row>
    <row r="221" spans="1:3" ht="25.5" x14ac:dyDescent="0.25">
      <c r="A221" s="19"/>
      <c r="B221" s="6" t="s">
        <v>818</v>
      </c>
      <c r="C221" s="24" t="s">
        <v>1223</v>
      </c>
    </row>
    <row r="222" spans="1:3" x14ac:dyDescent="0.25">
      <c r="A222" s="19" t="s">
        <v>1224</v>
      </c>
      <c r="B222" s="6" t="s">
        <v>820</v>
      </c>
      <c r="C222" s="24" t="s">
        <v>1225</v>
      </c>
    </row>
    <row r="223" spans="1:3" x14ac:dyDescent="0.25">
      <c r="A223" s="19" t="s">
        <v>908</v>
      </c>
      <c r="B223" s="6" t="s">
        <v>1226</v>
      </c>
      <c r="C223" s="24" t="s">
        <v>909</v>
      </c>
    </row>
    <row r="224" spans="1:3" x14ac:dyDescent="0.25">
      <c r="A224" s="19" t="s">
        <v>1227</v>
      </c>
      <c r="B224" s="6" t="s">
        <v>1228</v>
      </c>
      <c r="C224" s="24" t="s">
        <v>1229</v>
      </c>
    </row>
    <row r="225" spans="1:3" x14ac:dyDescent="0.25">
      <c r="A225" s="19" t="s">
        <v>1230</v>
      </c>
      <c r="B225" s="6" t="s">
        <v>826</v>
      </c>
      <c r="C225" s="24" t="s">
        <v>1231</v>
      </c>
    </row>
    <row r="226" spans="1:3" x14ac:dyDescent="0.25">
      <c r="A226" s="19" t="s">
        <v>1232</v>
      </c>
      <c r="B226" s="6" t="s">
        <v>828</v>
      </c>
      <c r="C226" s="24" t="s">
        <v>1233</v>
      </c>
    </row>
    <row r="227" spans="1:3" x14ac:dyDescent="0.25">
      <c r="A227" s="19" t="s">
        <v>960</v>
      </c>
      <c r="B227" s="6" t="s">
        <v>830</v>
      </c>
      <c r="C227" s="24" t="s">
        <v>961</v>
      </c>
    </row>
    <row r="228" spans="1:3" x14ac:dyDescent="0.25">
      <c r="A228" s="19" t="s">
        <v>1234</v>
      </c>
      <c r="B228" s="6" t="s">
        <v>832</v>
      </c>
      <c r="C228" s="24" t="s">
        <v>1235</v>
      </c>
    </row>
    <row r="229" spans="1:3" x14ac:dyDescent="0.25">
      <c r="A229" s="19" t="s">
        <v>1236</v>
      </c>
      <c r="B229" s="6" t="s">
        <v>834</v>
      </c>
      <c r="C229" s="24" t="s">
        <v>1237</v>
      </c>
    </row>
    <row r="230" spans="1:3" x14ac:dyDescent="0.25">
      <c r="A230" s="19" t="s">
        <v>835</v>
      </c>
      <c r="B230" s="6" t="s">
        <v>1238</v>
      </c>
      <c r="C230" s="24" t="s">
        <v>1239</v>
      </c>
    </row>
    <row r="231" spans="1:3" x14ac:dyDescent="0.25">
      <c r="A231" s="19" t="s">
        <v>1116</v>
      </c>
      <c r="B231" s="6" t="s">
        <v>1238</v>
      </c>
      <c r="C231" s="24" t="s">
        <v>1118</v>
      </c>
    </row>
    <row r="232" spans="1:3" x14ac:dyDescent="0.25">
      <c r="A232" s="19" t="s">
        <v>1240</v>
      </c>
      <c r="B232" s="6" t="s">
        <v>1238</v>
      </c>
      <c r="C232" s="24" t="s">
        <v>1241</v>
      </c>
    </row>
    <row r="233" spans="1:3" x14ac:dyDescent="0.25">
      <c r="A233" s="19" t="s">
        <v>1242</v>
      </c>
      <c r="B233" s="6" t="s">
        <v>838</v>
      </c>
      <c r="C233" s="24" t="s">
        <v>1243</v>
      </c>
    </row>
    <row r="234" spans="1:3" x14ac:dyDescent="0.25">
      <c r="A234" s="19" t="s">
        <v>1244</v>
      </c>
      <c r="B234" s="6" t="s">
        <v>1245</v>
      </c>
      <c r="C234" s="24" t="s">
        <v>1246</v>
      </c>
    </row>
    <row r="235" spans="1:3" x14ac:dyDescent="0.25">
      <c r="A235" s="19" t="s">
        <v>1247</v>
      </c>
      <c r="B235" s="6" t="s">
        <v>842</v>
      </c>
      <c r="C235" s="24" t="s">
        <v>1248</v>
      </c>
    </row>
    <row r="236" spans="1:3" x14ac:dyDescent="0.25">
      <c r="A236" s="19" t="s">
        <v>1249</v>
      </c>
      <c r="B236" s="6" t="s">
        <v>1250</v>
      </c>
      <c r="C236" s="24" t="s">
        <v>1251</v>
      </c>
    </row>
    <row r="237" spans="1:3" x14ac:dyDescent="0.25">
      <c r="A237" s="19" t="s">
        <v>1252</v>
      </c>
      <c r="B237" s="6" t="s">
        <v>846</v>
      </c>
      <c r="C237" s="24" t="s">
        <v>1253</v>
      </c>
    </row>
    <row r="238" spans="1:3" x14ac:dyDescent="0.25">
      <c r="A238" s="19" t="s">
        <v>915</v>
      </c>
      <c r="B238" s="6" t="s">
        <v>1254</v>
      </c>
      <c r="C238" s="24" t="s">
        <v>916</v>
      </c>
    </row>
    <row r="239" spans="1:3" x14ac:dyDescent="0.25">
      <c r="A239" s="19" t="s">
        <v>943</v>
      </c>
      <c r="B239" s="6" t="s">
        <v>850</v>
      </c>
      <c r="C239" s="24" t="s">
        <v>944</v>
      </c>
    </row>
    <row r="240" spans="1:3" x14ac:dyDescent="0.25">
      <c r="A240" s="19" t="s">
        <v>997</v>
      </c>
      <c r="B240" s="6" t="s">
        <v>852</v>
      </c>
      <c r="C240" s="24" t="s">
        <v>998</v>
      </c>
    </row>
    <row r="241" spans="1:3" x14ac:dyDescent="0.25">
      <c r="A241" s="19" t="s">
        <v>1255</v>
      </c>
      <c r="B241" s="6" t="s">
        <v>854</v>
      </c>
      <c r="C241" s="24" t="s">
        <v>1256</v>
      </c>
    </row>
    <row r="242" spans="1:3" x14ac:dyDescent="0.25">
      <c r="A242" s="19" t="s">
        <v>1257</v>
      </c>
      <c r="B242" s="6" t="s">
        <v>856</v>
      </c>
      <c r="C242" s="24" t="s">
        <v>1258</v>
      </c>
    </row>
    <row r="243" spans="1:3" x14ac:dyDescent="0.25">
      <c r="A243" s="19" t="s">
        <v>1259</v>
      </c>
      <c r="B243" s="6" t="s">
        <v>858</v>
      </c>
      <c r="C243" s="24" t="s">
        <v>1260</v>
      </c>
    </row>
    <row r="244" spans="1:3" x14ac:dyDescent="0.25">
      <c r="A244" s="19" t="s">
        <v>1261</v>
      </c>
      <c r="B244" s="6" t="s">
        <v>860</v>
      </c>
      <c r="C244" s="24" t="s">
        <v>1262</v>
      </c>
    </row>
    <row r="245" spans="1:3" x14ac:dyDescent="0.25">
      <c r="A245" s="19" t="s">
        <v>1263</v>
      </c>
      <c r="B245" s="6" t="s">
        <v>862</v>
      </c>
      <c r="C245" s="24" t="s">
        <v>1264</v>
      </c>
    </row>
    <row r="246" spans="1:3" x14ac:dyDescent="0.25">
      <c r="A246" s="19" t="s">
        <v>915</v>
      </c>
      <c r="B246" s="6" t="s">
        <v>864</v>
      </c>
      <c r="C246" s="24" t="s">
        <v>916</v>
      </c>
    </row>
    <row r="247" spans="1:3" x14ac:dyDescent="0.25">
      <c r="A247" s="19" t="s">
        <v>927</v>
      </c>
      <c r="B247" s="6" t="s">
        <v>866</v>
      </c>
      <c r="C247" s="24" t="s">
        <v>928</v>
      </c>
    </row>
    <row r="248" spans="1:3" x14ac:dyDescent="0.25">
      <c r="A248" s="19" t="s">
        <v>1265</v>
      </c>
      <c r="B248" s="6" t="s">
        <v>868</v>
      </c>
      <c r="C248" s="24" t="s">
        <v>1266</v>
      </c>
    </row>
    <row r="249" spans="1:3" x14ac:dyDescent="0.25">
      <c r="A249" s="19" t="s">
        <v>1267</v>
      </c>
      <c r="B249" s="6" t="s">
        <v>870</v>
      </c>
      <c r="C249" s="24" t="s">
        <v>1268</v>
      </c>
    </row>
    <row r="250" spans="1:3" x14ac:dyDescent="0.25">
      <c r="A250" s="19" t="s">
        <v>1269</v>
      </c>
      <c r="B250" s="6" t="s">
        <v>872</v>
      </c>
      <c r="C250" s="24" t="s">
        <v>1270</v>
      </c>
    </row>
    <row r="251" spans="1:3" x14ac:dyDescent="0.25">
      <c r="A251" s="19" t="s">
        <v>1048</v>
      </c>
      <c r="B251" s="6" t="s">
        <v>873</v>
      </c>
      <c r="C251" s="24" t="s">
        <v>1049</v>
      </c>
    </row>
    <row r="252" spans="1:3" x14ac:dyDescent="0.25">
      <c r="A252" s="19" t="s">
        <v>915</v>
      </c>
      <c r="B252" s="6" t="s">
        <v>875</v>
      </c>
      <c r="C252" s="24" t="s">
        <v>916</v>
      </c>
    </row>
    <row r="253" spans="1:3" x14ac:dyDescent="0.25">
      <c r="A253" s="19" t="s">
        <v>1271</v>
      </c>
      <c r="B253" s="6" t="s">
        <v>875</v>
      </c>
      <c r="C253" s="24" t="s">
        <v>1272</v>
      </c>
    </row>
    <row r="254" spans="1:3" x14ac:dyDescent="0.25">
      <c r="A254" s="19" t="s">
        <v>1273</v>
      </c>
      <c r="B254" s="6" t="s">
        <v>875</v>
      </c>
      <c r="C254" s="24" t="s">
        <v>1274</v>
      </c>
    </row>
    <row r="255" spans="1:3" x14ac:dyDescent="0.25">
      <c r="A255" s="19" t="s">
        <v>915</v>
      </c>
      <c r="B255" s="6" t="s">
        <v>877</v>
      </c>
      <c r="C255" s="24" t="s">
        <v>916</v>
      </c>
    </row>
    <row r="256" spans="1:3" ht="25.5" x14ac:dyDescent="0.25">
      <c r="A256" s="19" t="s">
        <v>1275</v>
      </c>
      <c r="B256" s="6" t="s">
        <v>879</v>
      </c>
      <c r="C256" s="24" t="s">
        <v>1276</v>
      </c>
    </row>
    <row r="257" spans="1:3" x14ac:dyDescent="0.25">
      <c r="A257" s="19" t="s">
        <v>1277</v>
      </c>
      <c r="B257" s="6" t="s">
        <v>879</v>
      </c>
      <c r="C257" s="24" t="s">
        <v>1278</v>
      </c>
    </row>
    <row r="258" spans="1:3" x14ac:dyDescent="0.25">
      <c r="A258" s="19" t="s">
        <v>1279</v>
      </c>
      <c r="B258" s="6" t="s">
        <v>881</v>
      </c>
      <c r="C258" s="24" t="s">
        <v>1280</v>
      </c>
    </row>
    <row r="259" spans="1:3" x14ac:dyDescent="0.25">
      <c r="A259" s="19" t="s">
        <v>1281</v>
      </c>
      <c r="B259" s="6" t="s">
        <v>883</v>
      </c>
      <c r="C259" s="24" t="s">
        <v>1282</v>
      </c>
    </row>
    <row r="260" spans="1:3" x14ac:dyDescent="0.25">
      <c r="A260" s="19" t="s">
        <v>908</v>
      </c>
      <c r="B260" s="6" t="s">
        <v>1283</v>
      </c>
      <c r="C260" s="24" t="s">
        <v>909</v>
      </c>
    </row>
    <row r="261" spans="1:3" x14ac:dyDescent="0.25">
      <c r="A261" s="19" t="s">
        <v>1284</v>
      </c>
      <c r="B261" s="6" t="s">
        <v>1285</v>
      </c>
      <c r="C261" s="24" t="s">
        <v>1286</v>
      </c>
    </row>
    <row r="262" spans="1:3" x14ac:dyDescent="0.25">
      <c r="A262" s="19" t="s">
        <v>1287</v>
      </c>
      <c r="B262" s="6" t="s">
        <v>889</v>
      </c>
      <c r="C262" s="24" t="s">
        <v>1288</v>
      </c>
    </row>
    <row r="263" spans="1:3" x14ac:dyDescent="0.25">
      <c r="A263" s="19" t="s">
        <v>915</v>
      </c>
      <c r="B263" s="6" t="s">
        <v>1289</v>
      </c>
      <c r="C263" s="24" t="s">
        <v>916</v>
      </c>
    </row>
    <row r="264" spans="1:3" x14ac:dyDescent="0.25">
      <c r="A264" s="19" t="s">
        <v>915</v>
      </c>
      <c r="B264" s="6" t="s">
        <v>1290</v>
      </c>
      <c r="C264" s="24" t="s">
        <v>916</v>
      </c>
    </row>
    <row r="265" spans="1:3" x14ac:dyDescent="0.25">
      <c r="A265" s="19" t="s">
        <v>1034</v>
      </c>
      <c r="B265" s="6" t="s">
        <v>895</v>
      </c>
      <c r="C265" s="24" t="s">
        <v>1035</v>
      </c>
    </row>
    <row r="266" spans="1:3" x14ac:dyDescent="0.25">
      <c r="A266" s="19" t="s">
        <v>1151</v>
      </c>
      <c r="B266" s="6" t="s">
        <v>1291</v>
      </c>
      <c r="C266" s="24" t="s">
        <v>1152</v>
      </c>
    </row>
    <row r="267" spans="1:3" x14ac:dyDescent="0.25">
      <c r="A267" s="19" t="s">
        <v>1292</v>
      </c>
      <c r="B267" s="6" t="s">
        <v>1293</v>
      </c>
      <c r="C267" s="24" t="s">
        <v>1294</v>
      </c>
    </row>
    <row r="268" spans="1:3" x14ac:dyDescent="0.25">
      <c r="A268" s="19" t="s">
        <v>1295</v>
      </c>
      <c r="B268" s="6" t="s">
        <v>1296</v>
      </c>
      <c r="C268" s="24" t="s">
        <v>1297</v>
      </c>
    </row>
    <row r="269" spans="1:3" x14ac:dyDescent="0.25">
      <c r="A269" s="19" t="s">
        <v>1298</v>
      </c>
      <c r="B269" s="6" t="s">
        <v>903</v>
      </c>
      <c r="C269" s="24" t="s">
        <v>1299</v>
      </c>
    </row>
    <row r="270" spans="1:3" ht="25.5" x14ac:dyDescent="0.25">
      <c r="A270" s="19" t="s">
        <v>1300</v>
      </c>
      <c r="B270" s="6" t="s">
        <v>1301</v>
      </c>
      <c r="C270" s="24" t="s">
        <v>1302</v>
      </c>
    </row>
    <row r="271" spans="1:3" ht="25.5" x14ac:dyDescent="0.25">
      <c r="A271" s="19" t="s">
        <v>1303</v>
      </c>
      <c r="B271" s="6" t="s">
        <v>1304</v>
      </c>
      <c r="C271" s="24" t="s">
        <v>1305</v>
      </c>
    </row>
    <row r="272" spans="1:3" ht="25.5" x14ac:dyDescent="0.25">
      <c r="A272" s="19" t="s">
        <v>1306</v>
      </c>
      <c r="B272" s="6" t="s">
        <v>1307</v>
      </c>
      <c r="C272" s="24" t="s">
        <v>1308</v>
      </c>
    </row>
    <row r="273" spans="1:3" ht="25.5" x14ac:dyDescent="0.25">
      <c r="A273" s="19" t="s">
        <v>1309</v>
      </c>
      <c r="B273" s="6" t="s">
        <v>1310</v>
      </c>
      <c r="C273" s="24" t="s">
        <v>1311</v>
      </c>
    </row>
    <row r="274" spans="1:3" x14ac:dyDescent="0.25">
      <c r="A274" s="19" t="s">
        <v>1312</v>
      </c>
      <c r="B274" s="6" t="s">
        <v>1313</v>
      </c>
      <c r="C274" s="24" t="s">
        <v>1314</v>
      </c>
    </row>
    <row r="275" spans="1:3" ht="25.5" x14ac:dyDescent="0.25">
      <c r="A275" s="19" t="s">
        <v>1315</v>
      </c>
      <c r="B275" s="6" t="s">
        <v>1316</v>
      </c>
      <c r="C275" s="24" t="s">
        <v>1317</v>
      </c>
    </row>
    <row r="276" spans="1:3" ht="25.5" x14ac:dyDescent="0.25">
      <c r="A276" s="19" t="s">
        <v>1318</v>
      </c>
      <c r="B276" s="6" t="s">
        <v>1319</v>
      </c>
      <c r="C276" s="24" t="s">
        <v>1320</v>
      </c>
    </row>
    <row r="277" spans="1:3" x14ac:dyDescent="0.25">
      <c r="A277" s="19" t="s">
        <v>1321</v>
      </c>
      <c r="B277" s="6" t="s">
        <v>1322</v>
      </c>
      <c r="C277" s="24" t="s">
        <v>1323</v>
      </c>
    </row>
    <row r="278" spans="1:3" x14ac:dyDescent="0.25">
      <c r="A278" s="19" t="s">
        <v>1324</v>
      </c>
      <c r="B278" s="6" t="s">
        <v>1325</v>
      </c>
      <c r="C278" s="24" t="s">
        <v>1326</v>
      </c>
    </row>
    <row r="279" spans="1:3" x14ac:dyDescent="0.25">
      <c r="A279" s="19" t="s">
        <v>1327</v>
      </c>
      <c r="B279" s="6" t="s">
        <v>1328</v>
      </c>
      <c r="C279" s="24" t="s">
        <v>1329</v>
      </c>
    </row>
    <row r="280" spans="1:3" ht="15.75" thickBot="1" x14ac:dyDescent="0.3">
      <c r="A280" s="21" t="s">
        <v>1330</v>
      </c>
      <c r="B280" s="22" t="s">
        <v>1331</v>
      </c>
      <c r="C280" s="25" t="s">
        <v>1332</v>
      </c>
    </row>
  </sheetData>
  <autoFilter ref="A1:C280">
    <sortState ref="A2:E280">
      <sortCondition ref="B1:B280"/>
    </sortState>
  </autoFilter>
  <conditionalFormatting sqref="A2:B2">
    <cfRule type="expression" dxfId="73" priority="4">
      <formula>MOD( ROW(),2)=1</formula>
    </cfRule>
  </conditionalFormatting>
  <conditionalFormatting sqref="C2">
    <cfRule type="expression" dxfId="72" priority="3">
      <formula>MOD( ROW(),2)=1</formula>
    </cfRule>
  </conditionalFormatting>
  <conditionalFormatting sqref="A3:B280">
    <cfRule type="expression" dxfId="71" priority="2">
      <formula>MOD( ROW(),2)=1</formula>
    </cfRule>
  </conditionalFormatting>
  <conditionalFormatting sqref="C3:C280">
    <cfRule type="expression" dxfId="70" priority="1">
      <formula>MOD( ROW(),2)=1</formula>
    </cfRule>
  </conditionalFormatting>
  <printOptions gridLines="1"/>
  <pageMargins left="0.45" right="0.45" top="0.75" bottom="0.5" header="0.25" footer="0.3"/>
  <pageSetup scale="80" fitToWidth="0" fitToHeight="0" orientation="landscape" r:id="rId1"/>
  <headerFooter>
    <oddHeader>&amp;C&amp;F
&amp;A</oddHeader>
    <oddFooter>&amp;L© 2014 FINRA. All rights reserved. &amp;C10/1/2014&amp;RPage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7" tint="0.59999389629810485"/>
  </sheetPr>
  <dimension ref="A1:E30"/>
  <sheetViews>
    <sheetView zoomScaleNormal="100" workbookViewId="0">
      <pane ySplit="1" topLeftCell="A2" activePane="bottomLeft" state="frozen"/>
      <selection pane="bottomLeft"/>
    </sheetView>
  </sheetViews>
  <sheetFormatPr defaultRowHeight="15" x14ac:dyDescent="0.25"/>
  <cols>
    <col min="1" max="1" width="44.7109375" style="1" bestFit="1" customWidth="1"/>
    <col min="2" max="2" width="74" style="7" customWidth="1"/>
    <col min="3" max="3" width="0" style="1" hidden="1" customWidth="1"/>
    <col min="4" max="4" width="30.28515625" style="1" hidden="1" customWidth="1"/>
    <col min="5" max="5" width="17.85546875" style="1" hidden="1" customWidth="1"/>
    <col min="6" max="16384" width="9.140625" style="1"/>
  </cols>
  <sheetData>
    <row r="1" spans="1:4" ht="15.75" thickBot="1" x14ac:dyDescent="0.3">
      <c r="A1" s="17" t="s">
        <v>32</v>
      </c>
      <c r="B1" s="2" t="s">
        <v>1333</v>
      </c>
      <c r="C1" s="31" t="s">
        <v>1334</v>
      </c>
      <c r="D1" s="1" t="s">
        <v>1335</v>
      </c>
    </row>
    <row r="2" spans="1:4" ht="15.75" thickTop="1" x14ac:dyDescent="0.25">
      <c r="A2" s="19" t="s">
        <v>1336</v>
      </c>
      <c r="B2" s="6" t="s">
        <v>1337</v>
      </c>
      <c r="C2" s="31"/>
    </row>
    <row r="3" spans="1:4" x14ac:dyDescent="0.25">
      <c r="A3" s="19" t="s">
        <v>1338</v>
      </c>
      <c r="B3" s="6" t="s">
        <v>1339</v>
      </c>
      <c r="C3" s="31"/>
    </row>
    <row r="4" spans="1:4" x14ac:dyDescent="0.25">
      <c r="A4" s="19" t="s">
        <v>1340</v>
      </c>
      <c r="B4" s="6" t="s">
        <v>1341</v>
      </c>
      <c r="C4" s="31"/>
    </row>
    <row r="5" spans="1:4" x14ac:dyDescent="0.25">
      <c r="A5" s="19" t="s">
        <v>1342</v>
      </c>
      <c r="B5" s="6" t="s">
        <v>1343</v>
      </c>
      <c r="C5" s="31"/>
    </row>
    <row r="6" spans="1:4" x14ac:dyDescent="0.25">
      <c r="A6" s="19" t="s">
        <v>1344</v>
      </c>
      <c r="B6" s="6" t="s">
        <v>1345</v>
      </c>
      <c r="C6" s="31"/>
    </row>
    <row r="7" spans="1:4" x14ac:dyDescent="0.25">
      <c r="A7" s="19" t="s">
        <v>1346</v>
      </c>
      <c r="B7" s="6" t="s">
        <v>1347</v>
      </c>
      <c r="C7" s="31"/>
    </row>
    <row r="8" spans="1:4" x14ac:dyDescent="0.25">
      <c r="A8" s="19" t="s">
        <v>1348</v>
      </c>
      <c r="B8" s="6" t="s">
        <v>1349</v>
      </c>
      <c r="C8" s="31"/>
    </row>
    <row r="9" spans="1:4" x14ac:dyDescent="0.25">
      <c r="A9" s="19" t="s">
        <v>1350</v>
      </c>
      <c r="B9" s="6" t="s">
        <v>1351</v>
      </c>
      <c r="C9" s="31"/>
    </row>
    <row r="10" spans="1:4" x14ac:dyDescent="0.25">
      <c r="A10" s="19" t="s">
        <v>1352</v>
      </c>
      <c r="B10" s="6" t="s">
        <v>1353</v>
      </c>
      <c r="C10" s="31"/>
    </row>
    <row r="11" spans="1:4" x14ac:dyDescent="0.25">
      <c r="A11" s="19" t="s">
        <v>1354</v>
      </c>
      <c r="B11" s="6" t="s">
        <v>1355</v>
      </c>
      <c r="C11" s="31"/>
    </row>
    <row r="12" spans="1:4" x14ac:dyDescent="0.25">
      <c r="A12" s="19" t="s">
        <v>1356</v>
      </c>
      <c r="B12" s="6" t="s">
        <v>1357</v>
      </c>
      <c r="C12" s="31"/>
    </row>
    <row r="13" spans="1:4" x14ac:dyDescent="0.25">
      <c r="A13" s="19" t="s">
        <v>1358</v>
      </c>
      <c r="B13" s="6" t="s">
        <v>1359</v>
      </c>
      <c r="C13" s="31"/>
    </row>
    <row r="14" spans="1:4" x14ac:dyDescent="0.25">
      <c r="A14" s="19" t="s">
        <v>1360</v>
      </c>
      <c r="B14" s="6" t="s">
        <v>1361</v>
      </c>
      <c r="C14" s="31"/>
    </row>
    <row r="15" spans="1:4" x14ac:dyDescent="0.25">
      <c r="A15" s="19" t="s">
        <v>1362</v>
      </c>
      <c r="B15" s="6" t="s">
        <v>1363</v>
      </c>
      <c r="C15" s="31"/>
    </row>
    <row r="16" spans="1:4" x14ac:dyDescent="0.25">
      <c r="A16" s="19" t="s">
        <v>1364</v>
      </c>
      <c r="B16" s="6" t="s">
        <v>1365</v>
      </c>
      <c r="C16" s="31"/>
    </row>
    <row r="17" spans="1:4" x14ac:dyDescent="0.25">
      <c r="A17" s="19" t="s">
        <v>1366</v>
      </c>
      <c r="B17" s="6" t="s">
        <v>1367</v>
      </c>
      <c r="C17" s="31"/>
    </row>
    <row r="18" spans="1:4" x14ac:dyDescent="0.25">
      <c r="A18" s="19" t="s">
        <v>1368</v>
      </c>
      <c r="B18" s="6" t="s">
        <v>1369</v>
      </c>
      <c r="C18" s="31"/>
    </row>
    <row r="19" spans="1:4" x14ac:dyDescent="0.25">
      <c r="A19" s="19" t="s">
        <v>1370</v>
      </c>
      <c r="B19" s="6" t="s">
        <v>1371</v>
      </c>
      <c r="C19" s="31"/>
    </row>
    <row r="20" spans="1:4" x14ac:dyDescent="0.25">
      <c r="A20" s="19" t="s">
        <v>1372</v>
      </c>
      <c r="B20" s="6" t="s">
        <v>1373</v>
      </c>
      <c r="C20" s="31"/>
    </row>
    <row r="21" spans="1:4" x14ac:dyDescent="0.25">
      <c r="A21" s="19" t="s">
        <v>1374</v>
      </c>
      <c r="B21" s="6" t="s">
        <v>1375</v>
      </c>
      <c r="C21" s="31"/>
    </row>
    <row r="22" spans="1:4" x14ac:dyDescent="0.25">
      <c r="A22" s="19" t="s">
        <v>1376</v>
      </c>
      <c r="B22" s="6" t="s">
        <v>1377</v>
      </c>
      <c r="C22" s="31"/>
    </row>
    <row r="23" spans="1:4" x14ac:dyDescent="0.25">
      <c r="A23" s="19" t="s">
        <v>1378</v>
      </c>
      <c r="B23" s="6" t="s">
        <v>1379</v>
      </c>
      <c r="C23" s="31"/>
    </row>
    <row r="24" spans="1:4" x14ac:dyDescent="0.25">
      <c r="A24" s="19" t="s">
        <v>1380</v>
      </c>
      <c r="B24" s="6" t="s">
        <v>1381</v>
      </c>
      <c r="C24" s="31" t="s">
        <v>1382</v>
      </c>
      <c r="D24" s="1" t="s">
        <v>1383</v>
      </c>
    </row>
    <row r="25" spans="1:4" x14ac:dyDescent="0.25">
      <c r="A25" s="19" t="s">
        <v>1384</v>
      </c>
      <c r="B25" s="6" t="s">
        <v>1385</v>
      </c>
      <c r="C25" s="31"/>
    </row>
    <row r="26" spans="1:4" x14ac:dyDescent="0.25">
      <c r="A26" s="19" t="s">
        <v>1386</v>
      </c>
      <c r="B26" s="6" t="s">
        <v>1387</v>
      </c>
      <c r="C26" s="31" t="s">
        <v>1382</v>
      </c>
      <c r="D26" s="1" t="s">
        <v>1383</v>
      </c>
    </row>
    <row r="27" spans="1:4" x14ac:dyDescent="0.25">
      <c r="A27" s="19" t="s">
        <v>1388</v>
      </c>
      <c r="B27" s="6" t="s">
        <v>1389</v>
      </c>
      <c r="C27" s="31"/>
    </row>
    <row r="28" spans="1:4" x14ac:dyDescent="0.25">
      <c r="A28" s="19" t="s">
        <v>1390</v>
      </c>
      <c r="B28" s="6" t="s">
        <v>1391</v>
      </c>
      <c r="C28" s="31"/>
    </row>
    <row r="29" spans="1:4" x14ac:dyDescent="0.25">
      <c r="A29" s="19" t="s">
        <v>1392</v>
      </c>
      <c r="B29" s="6" t="s">
        <v>1393</v>
      </c>
      <c r="C29" s="32"/>
      <c r="D29" s="12"/>
    </row>
    <row r="30" spans="1:4" ht="15.75" thickBot="1" x14ac:dyDescent="0.3">
      <c r="A30" s="21" t="s">
        <v>1394</v>
      </c>
      <c r="B30" s="22" t="s">
        <v>1395</v>
      </c>
      <c r="C30" s="33"/>
      <c r="D30" s="14"/>
    </row>
  </sheetData>
  <conditionalFormatting sqref="A2:B30">
    <cfRule type="expression" dxfId="69" priority="1">
      <formula>MOD( ROW(),2)=1</formula>
    </cfRule>
  </conditionalFormatting>
  <printOptions gridLines="1"/>
  <pageMargins left="0.45" right="0.45" top="0.75" bottom="0.5" header="0.25" footer="0.3"/>
  <pageSetup scale="80" fitToWidth="0" fitToHeight="0" orientation="landscape" r:id="rId1"/>
  <headerFooter>
    <oddHeader>&amp;C&amp;F
&amp;A</oddHeader>
    <oddFooter>&amp;L© 2014 FINRA. All rights reserved. &amp;C10/1/2014&amp;RPage &amp;P</oddFooter>
  </headerFooter>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7" tint="0.59999389629810485"/>
  </sheetPr>
  <dimension ref="A1:C64"/>
  <sheetViews>
    <sheetView workbookViewId="0">
      <pane ySplit="1" topLeftCell="A2" activePane="bottomLeft" state="frozen"/>
      <selection pane="bottomLeft"/>
    </sheetView>
  </sheetViews>
  <sheetFormatPr defaultRowHeight="15" x14ac:dyDescent="0.25"/>
  <cols>
    <col min="1" max="1" width="19.140625" style="1" customWidth="1"/>
    <col min="2" max="2" width="81.28515625" style="1" customWidth="1"/>
    <col min="3" max="16384" width="9.140625" style="1"/>
  </cols>
  <sheetData>
    <row r="1" spans="1:3" x14ac:dyDescent="0.25">
      <c r="A1" s="34" t="s">
        <v>1961</v>
      </c>
      <c r="B1" s="35" t="s">
        <v>1962</v>
      </c>
      <c r="C1" s="16"/>
    </row>
    <row r="2" spans="1:3" x14ac:dyDescent="0.25">
      <c r="A2" s="34">
        <v>1</v>
      </c>
      <c r="B2" s="35" t="s">
        <v>1396</v>
      </c>
    </row>
    <row r="3" spans="1:3" x14ac:dyDescent="0.25">
      <c r="A3" s="34">
        <v>2</v>
      </c>
      <c r="B3" s="35" t="s">
        <v>1397</v>
      </c>
    </row>
    <row r="4" spans="1:3" x14ac:dyDescent="0.25">
      <c r="A4" s="34">
        <v>3</v>
      </c>
      <c r="B4" s="35" t="s">
        <v>1398</v>
      </c>
    </row>
    <row r="5" spans="1:3" x14ac:dyDescent="0.25">
      <c r="A5" s="34">
        <v>4</v>
      </c>
      <c r="B5" s="35" t="s">
        <v>1399</v>
      </c>
    </row>
    <row r="6" spans="1:3" x14ac:dyDescent="0.25">
      <c r="A6" s="34">
        <v>5</v>
      </c>
      <c r="B6" s="35" t="s">
        <v>1400</v>
      </c>
    </row>
    <row r="7" spans="1:3" x14ac:dyDescent="0.25">
      <c r="A7" s="34">
        <v>6</v>
      </c>
      <c r="B7" s="35" t="s">
        <v>1401</v>
      </c>
    </row>
    <row r="8" spans="1:3" x14ac:dyDescent="0.25">
      <c r="A8" s="34">
        <v>7</v>
      </c>
      <c r="B8" s="35" t="s">
        <v>1402</v>
      </c>
    </row>
    <row r="9" spans="1:3" x14ac:dyDescent="0.25">
      <c r="A9" s="34">
        <v>8</v>
      </c>
      <c r="B9" s="35" t="s">
        <v>1403</v>
      </c>
    </row>
    <row r="10" spans="1:3" x14ac:dyDescent="0.25">
      <c r="A10" s="34">
        <v>9</v>
      </c>
      <c r="B10" s="35" t="s">
        <v>1404</v>
      </c>
    </row>
    <row r="11" spans="1:3" x14ac:dyDescent="0.25">
      <c r="A11" s="34">
        <v>10</v>
      </c>
      <c r="B11" s="35" t="s">
        <v>1405</v>
      </c>
    </row>
    <row r="12" spans="1:3" x14ac:dyDescent="0.25">
      <c r="A12" s="34">
        <v>11</v>
      </c>
      <c r="B12" s="35" t="s">
        <v>1406</v>
      </c>
    </row>
    <row r="13" spans="1:3" x14ac:dyDescent="0.25">
      <c r="A13" s="34">
        <v>12</v>
      </c>
      <c r="B13" s="35" t="s">
        <v>1407</v>
      </c>
    </row>
    <row r="14" spans="1:3" x14ac:dyDescent="0.25">
      <c r="A14" s="34">
        <v>13</v>
      </c>
      <c r="B14" s="35" t="s">
        <v>1408</v>
      </c>
    </row>
    <row r="15" spans="1:3" x14ac:dyDescent="0.25">
      <c r="A15" s="34">
        <v>14</v>
      </c>
      <c r="B15" s="35" t="s">
        <v>1409</v>
      </c>
    </row>
    <row r="16" spans="1:3" x14ac:dyDescent="0.25">
      <c r="A16" s="34">
        <v>15</v>
      </c>
      <c r="B16" s="35" t="s">
        <v>1410</v>
      </c>
    </row>
    <row r="17" spans="1:2" x14ac:dyDescent="0.25">
      <c r="A17" s="34">
        <v>16</v>
      </c>
      <c r="B17" s="35" t="s">
        <v>1411</v>
      </c>
    </row>
    <row r="18" spans="1:2" x14ac:dyDescent="0.25">
      <c r="A18" s="34">
        <v>17</v>
      </c>
      <c r="B18" s="35" t="s">
        <v>1412</v>
      </c>
    </row>
    <row r="19" spans="1:2" x14ac:dyDescent="0.25">
      <c r="A19" s="34">
        <v>18</v>
      </c>
      <c r="B19" s="35" t="s">
        <v>1413</v>
      </c>
    </row>
    <row r="20" spans="1:2" x14ac:dyDescent="0.25">
      <c r="A20" s="34">
        <v>19</v>
      </c>
      <c r="B20" s="35" t="s">
        <v>1414</v>
      </c>
    </row>
    <row r="21" spans="1:2" x14ac:dyDescent="0.25">
      <c r="A21" s="34">
        <v>20</v>
      </c>
      <c r="B21" s="35" t="s">
        <v>1415</v>
      </c>
    </row>
    <row r="22" spans="1:2" x14ac:dyDescent="0.25">
      <c r="A22" s="34">
        <v>21</v>
      </c>
      <c r="B22" s="35" t="s">
        <v>1416</v>
      </c>
    </row>
    <row r="23" spans="1:2" x14ac:dyDescent="0.25">
      <c r="A23" s="34">
        <v>22</v>
      </c>
      <c r="B23" s="35" t="s">
        <v>1417</v>
      </c>
    </row>
    <row r="24" spans="1:2" x14ac:dyDescent="0.25">
      <c r="A24" s="34">
        <v>23</v>
      </c>
      <c r="B24" s="35" t="s">
        <v>1418</v>
      </c>
    </row>
    <row r="25" spans="1:2" x14ac:dyDescent="0.25">
      <c r="A25" s="34">
        <v>24</v>
      </c>
      <c r="B25" s="35" t="s">
        <v>1419</v>
      </c>
    </row>
    <row r="26" spans="1:2" x14ac:dyDescent="0.25">
      <c r="A26" s="34">
        <v>25</v>
      </c>
      <c r="B26" s="35" t="s">
        <v>1420</v>
      </c>
    </row>
    <row r="27" spans="1:2" x14ac:dyDescent="0.25">
      <c r="A27" s="34">
        <v>26</v>
      </c>
      <c r="B27" s="35" t="s">
        <v>1421</v>
      </c>
    </row>
    <row r="28" spans="1:2" x14ac:dyDescent="0.25">
      <c r="A28" s="34">
        <v>27</v>
      </c>
      <c r="B28" s="35" t="s">
        <v>1422</v>
      </c>
    </row>
    <row r="29" spans="1:2" x14ac:dyDescent="0.25">
      <c r="A29" s="34">
        <v>28</v>
      </c>
      <c r="B29" s="35" t="s">
        <v>1423</v>
      </c>
    </row>
    <row r="30" spans="1:2" x14ac:dyDescent="0.25">
      <c r="A30" s="34">
        <v>29</v>
      </c>
      <c r="B30" s="35" t="s">
        <v>1424</v>
      </c>
    </row>
    <row r="31" spans="1:2" x14ac:dyDescent="0.25">
      <c r="A31" s="34">
        <v>30</v>
      </c>
      <c r="B31" s="35" t="s">
        <v>1425</v>
      </c>
    </row>
    <row r="32" spans="1:2" x14ac:dyDescent="0.25">
      <c r="A32" s="34">
        <v>31</v>
      </c>
      <c r="B32" s="35" t="s">
        <v>1426</v>
      </c>
    </row>
    <row r="33" spans="1:2" x14ac:dyDescent="0.25">
      <c r="A33" s="34">
        <v>32</v>
      </c>
      <c r="B33" s="35" t="s">
        <v>1427</v>
      </c>
    </row>
    <row r="34" spans="1:2" x14ac:dyDescent="0.25">
      <c r="A34" s="34">
        <v>33</v>
      </c>
      <c r="B34" s="35" t="s">
        <v>1428</v>
      </c>
    </row>
    <row r="35" spans="1:2" x14ac:dyDescent="0.25">
      <c r="A35" s="34">
        <v>34</v>
      </c>
      <c r="B35" s="35" t="s">
        <v>1429</v>
      </c>
    </row>
    <row r="36" spans="1:2" x14ac:dyDescent="0.25">
      <c r="A36" s="34">
        <v>35</v>
      </c>
      <c r="B36" s="35" t="s">
        <v>1430</v>
      </c>
    </row>
    <row r="37" spans="1:2" x14ac:dyDescent="0.25">
      <c r="A37" s="34">
        <v>36</v>
      </c>
      <c r="B37" s="35" t="s">
        <v>1431</v>
      </c>
    </row>
    <row r="38" spans="1:2" x14ac:dyDescent="0.25">
      <c r="A38" s="34">
        <v>37</v>
      </c>
      <c r="B38" s="35" t="s">
        <v>1432</v>
      </c>
    </row>
    <row r="39" spans="1:2" x14ac:dyDescent="0.25">
      <c r="A39" s="34">
        <v>38</v>
      </c>
      <c r="B39" s="35" t="s">
        <v>1433</v>
      </c>
    </row>
    <row r="40" spans="1:2" x14ac:dyDescent="0.25">
      <c r="A40" s="34">
        <v>39</v>
      </c>
      <c r="B40" s="35" t="s">
        <v>1434</v>
      </c>
    </row>
    <row r="41" spans="1:2" x14ac:dyDescent="0.25">
      <c r="A41" s="34">
        <v>40</v>
      </c>
      <c r="B41" s="35" t="s">
        <v>1435</v>
      </c>
    </row>
    <row r="42" spans="1:2" x14ac:dyDescent="0.25">
      <c r="A42" s="34">
        <v>41</v>
      </c>
      <c r="B42" s="35" t="s">
        <v>1436</v>
      </c>
    </row>
    <row r="43" spans="1:2" x14ac:dyDescent="0.25">
      <c r="A43" s="34">
        <v>42</v>
      </c>
      <c r="B43" s="35" t="s">
        <v>1437</v>
      </c>
    </row>
    <row r="44" spans="1:2" x14ac:dyDescent="0.25">
      <c r="A44" s="34">
        <v>43</v>
      </c>
      <c r="B44" s="35" t="s">
        <v>1438</v>
      </c>
    </row>
    <row r="45" spans="1:2" x14ac:dyDescent="0.25">
      <c r="A45" s="34">
        <v>44</v>
      </c>
      <c r="B45" s="35" t="s">
        <v>1439</v>
      </c>
    </row>
    <row r="46" spans="1:2" x14ac:dyDescent="0.25">
      <c r="A46" s="34">
        <v>45</v>
      </c>
      <c r="B46" s="35" t="s">
        <v>1440</v>
      </c>
    </row>
    <row r="47" spans="1:2" x14ac:dyDescent="0.25">
      <c r="A47" s="34">
        <v>46</v>
      </c>
      <c r="B47" s="35" t="s">
        <v>1441</v>
      </c>
    </row>
    <row r="48" spans="1:2" x14ac:dyDescent="0.25">
      <c r="A48" s="34">
        <v>47</v>
      </c>
      <c r="B48" s="35" t="s">
        <v>1442</v>
      </c>
    </row>
    <row r="49" spans="1:2" x14ac:dyDescent="0.25">
      <c r="A49" s="34">
        <v>48</v>
      </c>
      <c r="B49" s="35" t="s">
        <v>1443</v>
      </c>
    </row>
    <row r="50" spans="1:2" x14ac:dyDescent="0.25">
      <c r="A50" s="34">
        <v>49</v>
      </c>
      <c r="B50" s="35" t="s">
        <v>1444</v>
      </c>
    </row>
    <row r="51" spans="1:2" x14ac:dyDescent="0.25">
      <c r="A51" s="34">
        <v>50</v>
      </c>
      <c r="B51" s="35" t="s">
        <v>1445</v>
      </c>
    </row>
    <row r="52" spans="1:2" x14ac:dyDescent="0.25">
      <c r="A52" s="34">
        <v>51</v>
      </c>
      <c r="B52" s="35" t="s">
        <v>1446</v>
      </c>
    </row>
    <row r="53" spans="1:2" x14ac:dyDescent="0.25">
      <c r="A53" s="34">
        <v>52</v>
      </c>
      <c r="B53" s="35" t="s">
        <v>1447</v>
      </c>
    </row>
    <row r="54" spans="1:2" x14ac:dyDescent="0.25">
      <c r="A54" s="34">
        <v>53</v>
      </c>
      <c r="B54" s="35" t="s">
        <v>1448</v>
      </c>
    </row>
    <row r="55" spans="1:2" x14ac:dyDescent="0.25">
      <c r="A55" s="34">
        <v>54</v>
      </c>
      <c r="B55" s="35" t="s">
        <v>1449</v>
      </c>
    </row>
    <row r="56" spans="1:2" x14ac:dyDescent="0.25">
      <c r="A56" s="34">
        <v>55</v>
      </c>
      <c r="B56" s="35" t="s">
        <v>1450</v>
      </c>
    </row>
    <row r="57" spans="1:2" x14ac:dyDescent="0.25">
      <c r="A57" s="34">
        <v>56</v>
      </c>
      <c r="B57" s="35" t="s">
        <v>1451</v>
      </c>
    </row>
    <row r="58" spans="1:2" x14ac:dyDescent="0.25">
      <c r="A58" s="34">
        <v>57</v>
      </c>
      <c r="B58" s="35" t="s">
        <v>1452</v>
      </c>
    </row>
    <row r="59" spans="1:2" x14ac:dyDescent="0.25">
      <c r="A59" s="34">
        <v>58</v>
      </c>
      <c r="B59" s="35" t="s">
        <v>1453</v>
      </c>
    </row>
    <row r="60" spans="1:2" x14ac:dyDescent="0.25">
      <c r="A60" s="34">
        <v>59</v>
      </c>
      <c r="B60" s="35" t="s">
        <v>1454</v>
      </c>
    </row>
    <row r="61" spans="1:2" x14ac:dyDescent="0.25">
      <c r="A61" s="34">
        <v>60</v>
      </c>
      <c r="B61" s="35" t="s">
        <v>1455</v>
      </c>
    </row>
    <row r="62" spans="1:2" x14ac:dyDescent="0.25">
      <c r="A62" s="34">
        <v>61</v>
      </c>
      <c r="B62" s="35" t="s">
        <v>1456</v>
      </c>
    </row>
    <row r="63" spans="1:2" x14ac:dyDescent="0.25">
      <c r="A63" s="34">
        <v>62</v>
      </c>
      <c r="B63" s="35" t="s">
        <v>1457</v>
      </c>
    </row>
    <row r="64" spans="1:2" ht="15.75" thickBot="1" x14ac:dyDescent="0.3">
      <c r="A64" s="36">
        <v>63</v>
      </c>
      <c r="B64" s="37" t="s">
        <v>1458</v>
      </c>
    </row>
  </sheetData>
  <printOptions gridLines="1"/>
  <pageMargins left="0.45" right="0.45" top="0.75" bottom="0.5" header="0.25" footer="0.3"/>
  <pageSetup scale="80" fitToWidth="0" fitToHeight="0" orientation="landscape" r:id="rId1"/>
  <headerFooter>
    <oddHeader>&amp;C&amp;F
&amp;A</oddHeader>
    <oddFooter>&amp;L© 2014 FINRA. All rights reserved. &amp;C10/1/2014&amp;RPage &amp;P</oddFooter>
  </headerFooter>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7" tint="0.59999389629810485"/>
  </sheetPr>
  <dimension ref="A1:B5"/>
  <sheetViews>
    <sheetView zoomScaleNormal="100" workbookViewId="0">
      <pane ySplit="1" topLeftCell="A2" activePane="bottomLeft" state="frozen"/>
      <selection pane="bottomLeft"/>
    </sheetView>
  </sheetViews>
  <sheetFormatPr defaultRowHeight="15" x14ac:dyDescent="0.25"/>
  <cols>
    <col min="1" max="1" width="19.42578125" bestFit="1" customWidth="1"/>
    <col min="2" max="2" width="28.28515625" style="1" customWidth="1"/>
  </cols>
  <sheetData>
    <row r="1" spans="1:2" ht="15.75" thickBot="1" x14ac:dyDescent="0.3">
      <c r="A1" s="2" t="s">
        <v>1588</v>
      </c>
      <c r="B1" s="2" t="s">
        <v>1590</v>
      </c>
    </row>
    <row r="2" spans="1:2" ht="15.75" thickTop="1" x14ac:dyDescent="0.25">
      <c r="A2" s="6" t="s">
        <v>1562</v>
      </c>
      <c r="B2" s="6" t="s">
        <v>1563</v>
      </c>
    </row>
    <row r="3" spans="1:2" s="1" customFormat="1" x14ac:dyDescent="0.25">
      <c r="A3" s="6" t="s">
        <v>1574</v>
      </c>
      <c r="B3" s="6" t="s">
        <v>1573</v>
      </c>
    </row>
    <row r="4" spans="1:2" s="1" customFormat="1" x14ac:dyDescent="0.25">
      <c r="A4" s="6" t="s">
        <v>1952</v>
      </c>
      <c r="B4" s="6" t="s">
        <v>1953</v>
      </c>
    </row>
    <row r="5" spans="1:2" s="1" customFormat="1" x14ac:dyDescent="0.25">
      <c r="A5" s="6" t="s">
        <v>1954</v>
      </c>
      <c r="B5" s="6" t="s">
        <v>1955</v>
      </c>
    </row>
  </sheetData>
  <autoFilter ref="A1:B3"/>
  <conditionalFormatting sqref="A2:B3">
    <cfRule type="expression" dxfId="58" priority="3">
      <formula>MOD( ROW(),2)=1</formula>
    </cfRule>
  </conditionalFormatting>
  <conditionalFormatting sqref="A4:B4">
    <cfRule type="expression" dxfId="57" priority="2">
      <formula>MOD( ROW(),2)=1</formula>
    </cfRule>
  </conditionalFormatting>
  <conditionalFormatting sqref="A5:B5">
    <cfRule type="expression" dxfId="56" priority="1">
      <formula>MOD( ROW(),2)=1</formula>
    </cfRule>
  </conditionalFormatting>
  <pageMargins left="0.45" right="0.45" top="0.75" bottom="0.5" header="0.25" footer="0.3"/>
  <pageSetup fitToWidth="0" fitToHeight="0" orientation="landscape" r:id="rId1"/>
  <headerFooter>
    <oddHeader>&amp;C&amp;F
&amp;A</oddHeader>
    <oddFooter>&amp;L© 2014 FINRA. All rights reserved. &amp;C10/1/2014&amp;RPage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2" tint="-0.249977111117893"/>
  </sheetPr>
  <dimension ref="A1:G6"/>
  <sheetViews>
    <sheetView workbookViewId="0">
      <pane ySplit="1" topLeftCell="A2" activePane="bottomLeft" state="frozen"/>
      <selection pane="bottomLeft"/>
    </sheetView>
  </sheetViews>
  <sheetFormatPr defaultRowHeight="15" x14ac:dyDescent="0.25"/>
  <cols>
    <col min="1" max="1" width="13.7109375" style="1" customWidth="1"/>
    <col min="2" max="2" width="16.7109375" style="1" customWidth="1"/>
    <col min="3" max="3" width="40.7109375" style="1" customWidth="1"/>
    <col min="4" max="4" width="15.7109375" style="1" customWidth="1"/>
    <col min="5" max="5" width="40.7109375" style="1" customWidth="1"/>
    <col min="6" max="6" width="20.7109375" style="1" customWidth="1"/>
    <col min="7" max="16384" width="9.140625" style="1"/>
  </cols>
  <sheetData>
    <row r="1" spans="1:7" ht="54.75" customHeight="1" thickBot="1" x14ac:dyDescent="0.3">
      <c r="A1" s="17" t="s">
        <v>99</v>
      </c>
      <c r="B1" s="5" t="s">
        <v>100</v>
      </c>
      <c r="C1" s="5" t="s">
        <v>1464</v>
      </c>
      <c r="D1" s="5" t="s">
        <v>1465</v>
      </c>
      <c r="E1" s="5" t="s">
        <v>103</v>
      </c>
      <c r="F1" s="18" t="s">
        <v>104</v>
      </c>
    </row>
    <row r="2" spans="1:7" ht="39" thickTop="1" x14ac:dyDescent="0.25">
      <c r="A2" s="26">
        <v>1</v>
      </c>
      <c r="B2" s="6" t="s">
        <v>1463</v>
      </c>
      <c r="C2" s="39" t="str">
        <f>VLOOKUP(B2, DataDictionary_Element,2, FALSE)</f>
        <v xml:space="preserve">Action to be taken by FINRA on the specified record.
</v>
      </c>
      <c r="D2" s="39" t="str">
        <f>VLOOKUP(B2, DataDictionary_Element,3, FALSE)</f>
        <v>ALPHA(1)</v>
      </c>
      <c r="E2" s="6" t="s">
        <v>106</v>
      </c>
      <c r="F2" s="20" t="s">
        <v>107</v>
      </c>
    </row>
    <row r="3" spans="1:7" ht="25.5" customHeight="1" x14ac:dyDescent="0.25">
      <c r="A3" s="27">
        <v>2</v>
      </c>
      <c r="B3" s="13" t="s">
        <v>108</v>
      </c>
      <c r="C3" s="39" t="str">
        <f>VLOOKUP(B3, DataDictionary_Element,2, FALSE)</f>
        <v xml:space="preserve">CARDS Record Type.
</v>
      </c>
      <c r="D3" s="39" t="str">
        <f>VLOOKUP(B3, DataDictionary_Element,3, FALSE)</f>
        <v>ALPHA(10)</v>
      </c>
      <c r="E3" s="13" t="s">
        <v>1467</v>
      </c>
      <c r="F3" s="28" t="s">
        <v>107</v>
      </c>
      <c r="G3" s="15"/>
    </row>
    <row r="4" spans="1:7" ht="38.25" x14ac:dyDescent="0.25">
      <c r="A4" s="26">
        <v>3</v>
      </c>
      <c r="B4" s="6" t="s">
        <v>110</v>
      </c>
      <c r="C4" s="6" t="s">
        <v>111</v>
      </c>
      <c r="D4" s="6" t="s">
        <v>84</v>
      </c>
      <c r="E4" s="6" t="s">
        <v>112</v>
      </c>
      <c r="F4" s="20" t="s">
        <v>107</v>
      </c>
    </row>
    <row r="5" spans="1:7" ht="38.25" x14ac:dyDescent="0.25">
      <c r="A5" s="26">
        <v>4</v>
      </c>
      <c r="B5" s="6" t="s">
        <v>113</v>
      </c>
      <c r="C5" s="6" t="s">
        <v>114</v>
      </c>
      <c r="D5" s="6" t="s">
        <v>115</v>
      </c>
      <c r="E5" s="6" t="s">
        <v>112</v>
      </c>
      <c r="F5" s="20" t="s">
        <v>107</v>
      </c>
    </row>
    <row r="6" spans="1:7" ht="51.75" thickBot="1" x14ac:dyDescent="0.3">
      <c r="A6" s="29">
        <v>5</v>
      </c>
      <c r="B6" s="22" t="s">
        <v>116</v>
      </c>
      <c r="C6" s="22" t="s">
        <v>117</v>
      </c>
      <c r="D6" s="22" t="s">
        <v>118</v>
      </c>
      <c r="E6" s="22" t="s">
        <v>119</v>
      </c>
      <c r="F6" s="23" t="s">
        <v>120</v>
      </c>
    </row>
  </sheetData>
  <conditionalFormatting sqref="A4:F4">
    <cfRule type="expression" dxfId="55" priority="3">
      <formula>MOD( ROW(),2)=1</formula>
    </cfRule>
  </conditionalFormatting>
  <conditionalFormatting sqref="A6:C6 A5:D5 F5 E6:F6 A2:F3">
    <cfRule type="expression" dxfId="54" priority="4">
      <formula>MOD( ROW(),2)=1</formula>
    </cfRule>
  </conditionalFormatting>
  <conditionalFormatting sqref="E5">
    <cfRule type="expression" dxfId="53" priority="2">
      <formula>MOD( ROW(),2)=1</formula>
    </cfRule>
  </conditionalFormatting>
  <conditionalFormatting sqref="D6">
    <cfRule type="expression" dxfId="52" priority="1">
      <formula>MOD( ROW(),2)=1</formula>
    </cfRule>
  </conditionalFormatting>
  <pageMargins left="0.45" right="0.45" top="0.75" bottom="0.5" header="0.25" footer="0.3"/>
  <pageSetup scale="80" fitToWidth="0" fitToHeight="0" orientation="landscape" r:id="rId1"/>
  <headerFooter>
    <oddHeader>&amp;C&amp;F
&amp;A</oddHeader>
    <oddFooter>&amp;L© 2014 FINRA. All rights reserved. &amp;C10/1/2014&amp;RPage &amp;P</oddFooter>
  </headerFooter>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2" tint="-0.249977111117893"/>
  </sheetPr>
  <dimension ref="A1:F3"/>
  <sheetViews>
    <sheetView workbookViewId="0">
      <pane ySplit="1" topLeftCell="A2" activePane="bottomLeft" state="frozen"/>
      <selection pane="bottomLeft"/>
    </sheetView>
  </sheetViews>
  <sheetFormatPr defaultRowHeight="15" x14ac:dyDescent="0.25"/>
  <cols>
    <col min="1" max="1" width="13.7109375" style="1" customWidth="1"/>
    <col min="2" max="2" width="16.7109375" style="1" customWidth="1"/>
    <col min="3" max="3" width="40.7109375" style="1" customWidth="1"/>
    <col min="4" max="4" width="15.7109375" style="1" customWidth="1"/>
    <col min="5" max="5" width="40.7109375" style="1" customWidth="1"/>
    <col min="6" max="6" width="20.7109375" style="1" customWidth="1"/>
    <col min="7" max="16384" width="9.140625" style="1"/>
  </cols>
  <sheetData>
    <row r="1" spans="1:6" ht="54.75" customHeight="1" thickBot="1" x14ac:dyDescent="0.3">
      <c r="A1" s="17" t="s">
        <v>99</v>
      </c>
      <c r="B1" s="5" t="s">
        <v>100</v>
      </c>
      <c r="C1" s="5" t="s">
        <v>1464</v>
      </c>
      <c r="D1" s="5" t="s">
        <v>1465</v>
      </c>
      <c r="E1" s="5" t="s">
        <v>103</v>
      </c>
      <c r="F1" s="18" t="s">
        <v>104</v>
      </c>
    </row>
    <row r="2" spans="1:6" ht="26.25" thickTop="1" x14ac:dyDescent="0.25">
      <c r="A2" s="26">
        <v>1</v>
      </c>
      <c r="B2" s="6" t="s">
        <v>108</v>
      </c>
      <c r="C2" s="39" t="str">
        <f>VLOOKUP(B2, DataDictionary_Element,2, FALSE)</f>
        <v xml:space="preserve">CARDS Record Type.
</v>
      </c>
      <c r="D2" s="39" t="str">
        <f>VLOOKUP(B2, DataDictionary_Element,3, FALSE)</f>
        <v>ALPHA(10)</v>
      </c>
      <c r="E2" s="6" t="s">
        <v>1468</v>
      </c>
      <c r="F2" s="20" t="s">
        <v>107</v>
      </c>
    </row>
    <row r="3" spans="1:6" ht="64.5" customHeight="1" thickBot="1" x14ac:dyDescent="0.3">
      <c r="A3" s="29">
        <v>2</v>
      </c>
      <c r="B3" s="22" t="s">
        <v>116</v>
      </c>
      <c r="C3" s="39" t="str">
        <f>VLOOKUP(B3, DataDictionary_Element,2, FALSE)</f>
        <v xml:space="preserve">Submitter use only. Submitter may include one or more additional fields that will be ignored by the CARDS system.
</v>
      </c>
      <c r="D3" s="39" t="str">
        <f>VLOOKUP(B3, DataDictionary_Element,3, FALSE)</f>
        <v>ALPHA(200)</v>
      </c>
      <c r="E3" s="22" t="s">
        <v>119</v>
      </c>
      <c r="F3" s="23" t="s">
        <v>120</v>
      </c>
    </row>
  </sheetData>
  <conditionalFormatting sqref="A2:F2 F3 A3:D3">
    <cfRule type="expression" dxfId="40" priority="3">
      <formula>MOD( ROW(),2)=1</formula>
    </cfRule>
  </conditionalFormatting>
  <conditionalFormatting sqref="E3">
    <cfRule type="expression" dxfId="39" priority="2">
      <formula>MOD( ROW(),2)=1</formula>
    </cfRule>
  </conditionalFormatting>
  <printOptions gridLines="1"/>
  <pageMargins left="0.45" right="0.45" top="0.75" bottom="0.5" header="0.25" footer="0.3"/>
  <pageSetup scale="80" fitToWidth="0" fitToHeight="0" orientation="landscape" r:id="rId1"/>
  <headerFooter>
    <oddHeader>&amp;C&amp;F
&amp;A</oddHeader>
    <oddFooter>&amp;L© 2014 FINRA. All rights reserved. &amp;C10/1/2014&amp;RPage &amp;P</oddFooter>
  </headerFooter>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2" tint="-0.249977111117893"/>
  </sheetPr>
  <dimension ref="A1:F7"/>
  <sheetViews>
    <sheetView workbookViewId="0">
      <pane ySplit="1" topLeftCell="A2" activePane="bottomLeft" state="frozen"/>
      <selection pane="bottomLeft"/>
    </sheetView>
  </sheetViews>
  <sheetFormatPr defaultRowHeight="15" x14ac:dyDescent="0.25"/>
  <cols>
    <col min="1" max="1" width="13.7109375" style="1" customWidth="1"/>
    <col min="2" max="2" width="16.7109375" style="1" customWidth="1"/>
    <col min="3" max="3" width="40.7109375" style="1" customWidth="1"/>
    <col min="4" max="4" width="15.7109375" style="1" customWidth="1"/>
    <col min="5" max="5" width="40.7109375" style="1" customWidth="1"/>
    <col min="6" max="6" width="20.7109375" style="1" customWidth="1"/>
    <col min="7" max="16384" width="9.140625" style="1"/>
  </cols>
  <sheetData>
    <row r="1" spans="1:6" ht="54.75" customHeight="1" thickBot="1" x14ac:dyDescent="0.3">
      <c r="A1" s="17" t="s">
        <v>99</v>
      </c>
      <c r="B1" s="5" t="s">
        <v>100</v>
      </c>
      <c r="C1" s="5" t="s">
        <v>1464</v>
      </c>
      <c r="D1" s="5" t="s">
        <v>1465</v>
      </c>
      <c r="E1" s="5" t="s">
        <v>103</v>
      </c>
      <c r="F1" s="18" t="s">
        <v>104</v>
      </c>
    </row>
    <row r="2" spans="1:6" ht="26.25" thickTop="1" x14ac:dyDescent="0.25">
      <c r="A2" s="26">
        <v>1</v>
      </c>
      <c r="B2" s="6" t="s">
        <v>108</v>
      </c>
      <c r="C2" s="39" t="str">
        <f t="shared" ref="C2:C7" si="0">VLOOKUP(B2, DataDictionary_Element,2, FALSE)</f>
        <v xml:space="preserve">CARDS Record Type.
</v>
      </c>
      <c r="D2" s="39" t="str">
        <f t="shared" ref="D2:D7" si="1">VLOOKUP(B2, DataDictionary_Element,3, FALSE)</f>
        <v>ALPHA(10)</v>
      </c>
      <c r="E2" s="6" t="s">
        <v>121</v>
      </c>
      <c r="F2" s="20" t="s">
        <v>107</v>
      </c>
    </row>
    <row r="3" spans="1:6" ht="64.5" customHeight="1" x14ac:dyDescent="0.25">
      <c r="A3" s="26">
        <v>2</v>
      </c>
      <c r="B3" s="6" t="s">
        <v>122</v>
      </c>
      <c r="C3" s="39" t="str">
        <f t="shared" si="0"/>
        <v xml:space="preserve">Unique name of the file as submitted by the Submitting Organization.
</v>
      </c>
      <c r="D3" s="39" t="str">
        <f t="shared" si="1"/>
        <v>ALPHA(200)</v>
      </c>
      <c r="E3" s="6"/>
      <c r="F3" s="20" t="s">
        <v>107</v>
      </c>
    </row>
    <row r="4" spans="1:6" ht="51" x14ac:dyDescent="0.25">
      <c r="A4" s="26">
        <v>3</v>
      </c>
      <c r="B4" s="6" t="s">
        <v>123</v>
      </c>
      <c r="C4" s="39" t="str">
        <f t="shared" si="0"/>
        <v xml:space="preserve">Results of the validation of the submitted file.
</v>
      </c>
      <c r="D4" s="39" t="str">
        <f t="shared" si="1"/>
        <v>ALPHA(10)</v>
      </c>
      <c r="E4" s="6" t="s">
        <v>1622</v>
      </c>
      <c r="F4" s="20" t="s">
        <v>107</v>
      </c>
    </row>
    <row r="5" spans="1:6" ht="76.5" x14ac:dyDescent="0.25">
      <c r="A5" s="26">
        <v>4</v>
      </c>
      <c r="B5" s="6" t="s">
        <v>125</v>
      </c>
      <c r="C5" s="39" t="str">
        <f t="shared" si="0"/>
        <v xml:space="preserve">Indicates the type of feedback being provided, either an error or a warning.
</v>
      </c>
      <c r="D5" s="39" t="str">
        <f t="shared" si="1"/>
        <v>ALPHA(10)</v>
      </c>
      <c r="E5" s="6" t="s">
        <v>1621</v>
      </c>
      <c r="F5" s="20" t="s">
        <v>127</v>
      </c>
    </row>
    <row r="6" spans="1:6" ht="76.5" x14ac:dyDescent="0.25">
      <c r="A6" s="27">
        <v>5</v>
      </c>
      <c r="B6" s="13" t="s">
        <v>128</v>
      </c>
      <c r="C6" s="39" t="str">
        <f t="shared" si="0"/>
        <v xml:space="preserve">Code identifying the error or warning found with the submitted file.
</v>
      </c>
      <c r="D6" s="39" t="str">
        <f t="shared" si="1"/>
        <v>ALPHA(30)</v>
      </c>
      <c r="E6" s="6" t="s">
        <v>130</v>
      </c>
      <c r="F6" s="20" t="s">
        <v>127</v>
      </c>
    </row>
    <row r="7" spans="1:6" ht="77.25" thickBot="1" x14ac:dyDescent="0.3">
      <c r="A7" s="29">
        <v>6</v>
      </c>
      <c r="B7" s="22" t="s">
        <v>131</v>
      </c>
      <c r="C7" s="39" t="str">
        <f t="shared" si="0"/>
        <v xml:space="preserve">Description of the error or warning found with the submitted file.
</v>
      </c>
      <c r="D7" s="39" t="str">
        <f t="shared" si="1"/>
        <v>ALPHA(200)</v>
      </c>
      <c r="E7" s="22" t="s">
        <v>130</v>
      </c>
      <c r="F7" s="23" t="s">
        <v>127</v>
      </c>
    </row>
  </sheetData>
  <conditionalFormatting sqref="A2:F7">
    <cfRule type="expression" dxfId="27" priority="1">
      <formula>MOD( ROW(),2)=1</formula>
    </cfRule>
  </conditionalFormatting>
  <printOptions gridLines="1"/>
  <pageMargins left="0.45" right="0.45" top="0.75" bottom="0.5" header="0.25" footer="0.3"/>
  <pageSetup scale="80" fitToWidth="0" fitToHeight="0" orientation="landscape" r:id="rId1"/>
  <headerFooter>
    <oddHeader>&amp;C&amp;F
&amp;A</oddHeader>
    <oddFooter>&amp;L© 2014 FINRA. All rights reserved. &amp;C10/1/2014&amp;RPage &amp;P</oddFooter>
  </headerFooter>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2" tint="-0.249977111117893"/>
  </sheetPr>
  <dimension ref="A1:F10"/>
  <sheetViews>
    <sheetView workbookViewId="0">
      <pane ySplit="1" topLeftCell="A2" activePane="bottomLeft" state="frozen"/>
      <selection pane="bottomLeft"/>
    </sheetView>
  </sheetViews>
  <sheetFormatPr defaultRowHeight="15" x14ac:dyDescent="0.25"/>
  <cols>
    <col min="1" max="1" width="13.7109375" style="1" customWidth="1"/>
    <col min="2" max="2" width="16.7109375" style="1" customWidth="1"/>
    <col min="3" max="3" width="40.7109375" style="1" customWidth="1"/>
    <col min="4" max="4" width="15.7109375" style="1" customWidth="1"/>
    <col min="5" max="5" width="40.7109375" style="1" customWidth="1"/>
    <col min="6" max="6" width="20.7109375" style="1" customWidth="1"/>
    <col min="7" max="16384" width="9.140625" style="1"/>
  </cols>
  <sheetData>
    <row r="1" spans="1:6" ht="54.75" customHeight="1" thickBot="1" x14ac:dyDescent="0.3">
      <c r="A1" s="17" t="s">
        <v>99</v>
      </c>
      <c r="B1" s="5" t="s">
        <v>100</v>
      </c>
      <c r="C1" s="5" t="s">
        <v>1464</v>
      </c>
      <c r="D1" s="5" t="s">
        <v>1465</v>
      </c>
      <c r="E1" s="5" t="s">
        <v>103</v>
      </c>
      <c r="F1" s="18" t="s">
        <v>104</v>
      </c>
    </row>
    <row r="2" spans="1:6" ht="26.25" thickTop="1" x14ac:dyDescent="0.25">
      <c r="A2" s="26">
        <v>1</v>
      </c>
      <c r="B2" s="6" t="s">
        <v>108</v>
      </c>
      <c r="C2" s="39" t="str">
        <f t="shared" ref="C2:C10" si="0">VLOOKUP(B2, DataDictionary_Element,2, FALSE)</f>
        <v xml:space="preserve">CARDS Record Type.
</v>
      </c>
      <c r="D2" s="39" t="str">
        <f t="shared" ref="D2:D10" si="1">VLOOKUP(B2, DataDictionary_Element,3, FALSE)</f>
        <v>ALPHA(10)</v>
      </c>
      <c r="E2" s="6" t="s">
        <v>1466</v>
      </c>
      <c r="F2" s="20" t="s">
        <v>107</v>
      </c>
    </row>
    <row r="3" spans="1:6" ht="64.5" customHeight="1" x14ac:dyDescent="0.25">
      <c r="A3" s="26">
        <v>2</v>
      </c>
      <c r="B3" s="6" t="s">
        <v>122</v>
      </c>
      <c r="C3" s="39" t="str">
        <f t="shared" si="0"/>
        <v xml:space="preserve">Unique name of the file as submitted by the Submitting Organization.
</v>
      </c>
      <c r="D3" s="39" t="str">
        <f t="shared" si="1"/>
        <v>ALPHA(200)</v>
      </c>
      <c r="E3" s="6"/>
      <c r="F3" s="20" t="s">
        <v>107</v>
      </c>
    </row>
    <row r="4" spans="1:6" ht="63.75" x14ac:dyDescent="0.25">
      <c r="A4" s="26">
        <v>3</v>
      </c>
      <c r="B4" s="6" t="s">
        <v>132</v>
      </c>
      <c r="C4" s="39" t="str">
        <f t="shared" si="0"/>
        <v xml:space="preserve">Line number of original submitted file.
</v>
      </c>
      <c r="D4" s="39" t="str">
        <f t="shared" si="1"/>
        <v>INTEGER</v>
      </c>
      <c r="E4" s="6" t="s">
        <v>124</v>
      </c>
      <c r="F4" s="20" t="s">
        <v>107</v>
      </c>
    </row>
    <row r="5" spans="1:6" ht="102" x14ac:dyDescent="0.25">
      <c r="A5" s="26">
        <v>4</v>
      </c>
      <c r="B5" s="6" t="s">
        <v>133</v>
      </c>
      <c r="C5" s="39" t="str">
        <f t="shared" si="0"/>
        <v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v>
      </c>
      <c r="D5" s="39" t="str">
        <f t="shared" si="1"/>
        <v>INTEGER</v>
      </c>
      <c r="E5" s="6" t="s">
        <v>126</v>
      </c>
      <c r="F5" s="20" t="s">
        <v>107</v>
      </c>
    </row>
    <row r="6" spans="1:6" ht="63.75" x14ac:dyDescent="0.25">
      <c r="A6" s="27">
        <v>5</v>
      </c>
      <c r="B6" s="13" t="s">
        <v>134</v>
      </c>
      <c r="C6" s="39" t="str">
        <f t="shared" si="0"/>
        <v xml:space="preserve">This identifies if the feedback relates to an entire record or to a specific element.
</v>
      </c>
      <c r="D6" s="39" t="str">
        <f t="shared" si="1"/>
        <v>ALPHA(10)</v>
      </c>
      <c r="E6" s="13" t="s">
        <v>135</v>
      </c>
      <c r="F6" s="20" t="s">
        <v>107</v>
      </c>
    </row>
    <row r="7" spans="1:6" ht="51" x14ac:dyDescent="0.25">
      <c r="A7" s="27">
        <v>6</v>
      </c>
      <c r="B7" s="13" t="s">
        <v>125</v>
      </c>
      <c r="C7" s="39" t="str">
        <f t="shared" si="0"/>
        <v xml:space="preserve">Indicates the type of feedback being provided, either an error or a warning.
</v>
      </c>
      <c r="D7" s="39" t="str">
        <f t="shared" si="1"/>
        <v>ALPHA(10)</v>
      </c>
      <c r="E7" s="13" t="s">
        <v>1623</v>
      </c>
      <c r="F7" s="20" t="s">
        <v>107</v>
      </c>
    </row>
    <row r="8" spans="1:6" ht="51" x14ac:dyDescent="0.25">
      <c r="A8" s="27">
        <v>7</v>
      </c>
      <c r="B8" s="13" t="s">
        <v>128</v>
      </c>
      <c r="C8" s="39" t="str">
        <f t="shared" si="0"/>
        <v xml:space="preserve">Code identifying the error or warning found with the submitted file.
</v>
      </c>
      <c r="D8" s="39" t="str">
        <f t="shared" si="1"/>
        <v>ALPHA(30)</v>
      </c>
      <c r="E8" s="6" t="s">
        <v>136</v>
      </c>
      <c r="F8" s="28" t="s">
        <v>107</v>
      </c>
    </row>
    <row r="9" spans="1:6" ht="51" x14ac:dyDescent="0.25">
      <c r="A9" s="27">
        <v>8</v>
      </c>
      <c r="B9" s="13" t="s">
        <v>131</v>
      </c>
      <c r="C9" s="39" t="str">
        <f t="shared" si="0"/>
        <v xml:space="preserve">Description of the error or warning found with the submitted file.
</v>
      </c>
      <c r="D9" s="39" t="str">
        <f t="shared" si="1"/>
        <v>ALPHA(200)</v>
      </c>
      <c r="E9" s="6" t="s">
        <v>136</v>
      </c>
      <c r="F9" s="28" t="s">
        <v>107</v>
      </c>
    </row>
    <row r="10" spans="1:6" ht="51.75" thickBot="1" x14ac:dyDescent="0.3">
      <c r="A10" s="29">
        <v>9</v>
      </c>
      <c r="B10" s="22" t="s">
        <v>137</v>
      </c>
      <c r="C10" s="39" t="str">
        <f t="shared" si="0"/>
        <v xml:space="preserve">If the feedback relates to a particular field, this identifies the specific by Element Sequence Number.
</v>
      </c>
      <c r="D10" s="39" t="str">
        <f t="shared" si="1"/>
        <v>INTEGER</v>
      </c>
      <c r="E10" s="22" t="s">
        <v>138</v>
      </c>
      <c r="F10" s="23" t="s">
        <v>127</v>
      </c>
    </row>
  </sheetData>
  <conditionalFormatting sqref="F2:F10 A2:D10">
    <cfRule type="expression" dxfId="15" priority="9">
      <formula>MOD( ROW(),2)=1</formula>
    </cfRule>
  </conditionalFormatting>
  <conditionalFormatting sqref="E2:E5">
    <cfRule type="expression" dxfId="14" priority="8">
      <formula>MOD( ROW(),2)=1</formula>
    </cfRule>
  </conditionalFormatting>
  <conditionalFormatting sqref="E6">
    <cfRule type="expression" dxfId="13" priority="7">
      <formula>MOD( ROW(),2)=1</formula>
    </cfRule>
  </conditionalFormatting>
  <conditionalFormatting sqref="E7">
    <cfRule type="expression" dxfId="12" priority="6">
      <formula>MOD( ROW(),2)=1</formula>
    </cfRule>
  </conditionalFormatting>
  <conditionalFormatting sqref="E10">
    <cfRule type="expression" dxfId="11" priority="5">
      <formula>MOD( ROW(),2)=1</formula>
    </cfRule>
  </conditionalFormatting>
  <conditionalFormatting sqref="E8:E9">
    <cfRule type="expression" dxfId="10" priority="1">
      <formula>MOD( ROW(),2)=1</formula>
    </cfRule>
  </conditionalFormatting>
  <printOptions gridLines="1"/>
  <pageMargins left="0.45" right="0.45" top="0.75" bottom="0.5" header="0.25" footer="0.3"/>
  <pageSetup scale="80" fitToWidth="0" fitToHeight="0" orientation="landscape" r:id="rId1"/>
  <headerFooter>
    <oddHeader>&amp;C&amp;F
&amp;A</oddHeader>
    <oddFooter>&amp;L© 2014 FINRA. All rights reserved. &amp;C10/1/2014&amp;RPage &amp;P</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sheetPr>
  <dimension ref="A1:C9"/>
  <sheetViews>
    <sheetView workbookViewId="0">
      <pane ySplit="1" topLeftCell="A2" activePane="bottomLeft" state="frozen"/>
      <selection pane="bottomLeft"/>
    </sheetView>
  </sheetViews>
  <sheetFormatPr defaultRowHeight="15" x14ac:dyDescent="0.25"/>
  <cols>
    <col min="1" max="1" width="18.5703125" style="1" customWidth="1"/>
    <col min="2" max="2" width="22.42578125" style="1" customWidth="1"/>
    <col min="3" max="3" width="64.140625" style="1" customWidth="1"/>
    <col min="4" max="16384" width="9.140625" style="1"/>
  </cols>
  <sheetData>
    <row r="1" spans="1:3" ht="15.75" thickBot="1" x14ac:dyDescent="0.3">
      <c r="A1" s="104" t="s">
        <v>70</v>
      </c>
      <c r="B1" s="104" t="s">
        <v>71</v>
      </c>
      <c r="C1" s="104" t="s">
        <v>0</v>
      </c>
    </row>
    <row r="2" spans="1:3" ht="39" thickTop="1" x14ac:dyDescent="0.25">
      <c r="A2" s="9" t="s">
        <v>72</v>
      </c>
      <c r="B2" s="9"/>
      <c r="C2" s="9" t="s">
        <v>73</v>
      </c>
    </row>
    <row r="3" spans="1:3" ht="51" x14ac:dyDescent="0.25">
      <c r="A3" s="9" t="s">
        <v>74</v>
      </c>
      <c r="B3" s="6"/>
      <c r="C3" s="6" t="s">
        <v>75</v>
      </c>
    </row>
    <row r="4" spans="1:3" ht="38.25" x14ac:dyDescent="0.25">
      <c r="A4" s="9" t="s">
        <v>76</v>
      </c>
      <c r="B4" s="6" t="s">
        <v>77</v>
      </c>
      <c r="C4" s="6" t="s">
        <v>1997</v>
      </c>
    </row>
    <row r="5" spans="1:3" ht="51" x14ac:dyDescent="0.25">
      <c r="A5" s="9" t="s">
        <v>78</v>
      </c>
      <c r="B5" s="6" t="s">
        <v>79</v>
      </c>
      <c r="C5" s="6" t="s">
        <v>80</v>
      </c>
    </row>
    <row r="6" spans="1:3" ht="38.25" x14ac:dyDescent="0.25">
      <c r="A6" s="9" t="s">
        <v>81</v>
      </c>
      <c r="B6" s="6" t="s">
        <v>82</v>
      </c>
      <c r="C6" s="6" t="s">
        <v>83</v>
      </c>
    </row>
    <row r="7" spans="1:3" ht="38.25" x14ac:dyDescent="0.25">
      <c r="A7" s="9" t="s">
        <v>84</v>
      </c>
      <c r="B7" s="6"/>
      <c r="C7" s="6" t="s">
        <v>1613</v>
      </c>
    </row>
    <row r="8" spans="1:3" ht="63.75" x14ac:dyDescent="0.25">
      <c r="A8" s="9" t="s">
        <v>85</v>
      </c>
      <c r="B8" s="6"/>
      <c r="C8" s="6" t="s">
        <v>1998</v>
      </c>
    </row>
    <row r="9" spans="1:3" ht="76.5" x14ac:dyDescent="0.25">
      <c r="A9" s="9" t="s">
        <v>86</v>
      </c>
      <c r="B9" s="6"/>
      <c r="C9" s="6" t="s">
        <v>1624</v>
      </c>
    </row>
  </sheetData>
  <autoFilter ref="A1:C9"/>
  <conditionalFormatting sqref="A2:C9">
    <cfRule type="expression" dxfId="405" priority="1">
      <formula>MOD( ROW(),2)=1</formula>
    </cfRule>
  </conditionalFormatting>
  <pageMargins left="0.45" right="0.45" top="0.75" bottom="0.5" header="0.25" footer="0.3"/>
  <pageSetup scale="80" orientation="landscape" r:id="rId1"/>
  <headerFooter>
    <oddHeader>&amp;C&amp;F
&amp;A</oddHeader>
    <oddFooter>&amp;L© 2014 FINRA. All rights reserved. &amp;C10/1/2014&amp;RPage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59999389629810485"/>
  </sheetPr>
  <dimension ref="A1:B15"/>
  <sheetViews>
    <sheetView workbookViewId="0">
      <pane ySplit="1" topLeftCell="A2" activePane="bottomLeft" state="frozen"/>
      <selection pane="bottomLeft"/>
    </sheetView>
  </sheetViews>
  <sheetFormatPr defaultRowHeight="15" x14ac:dyDescent="0.25"/>
  <cols>
    <col min="1" max="1" width="24.5703125" style="1" customWidth="1"/>
    <col min="2" max="2" width="91.140625" style="1" customWidth="1"/>
    <col min="3" max="16384" width="9.140625" style="1"/>
  </cols>
  <sheetData>
    <row r="1" spans="1:2" ht="15.75" thickBot="1" x14ac:dyDescent="0.3">
      <c r="A1" s="17" t="s">
        <v>98</v>
      </c>
      <c r="B1" s="18" t="s">
        <v>65</v>
      </c>
    </row>
    <row r="2" spans="1:2" ht="26.25" thickTop="1" x14ac:dyDescent="0.25">
      <c r="A2" s="19" t="s">
        <v>97</v>
      </c>
      <c r="B2" s="24" t="s">
        <v>1616</v>
      </c>
    </row>
    <row r="3" spans="1:2" ht="25.5" x14ac:dyDescent="0.25">
      <c r="A3" s="19" t="s">
        <v>1593</v>
      </c>
      <c r="B3" s="24" t="s">
        <v>1598</v>
      </c>
    </row>
    <row r="4" spans="1:2" ht="25.5" x14ac:dyDescent="0.25">
      <c r="A4" s="19" t="s">
        <v>96</v>
      </c>
      <c r="B4" s="24" t="s">
        <v>95</v>
      </c>
    </row>
    <row r="5" spans="1:2" ht="25.5" x14ac:dyDescent="0.25">
      <c r="A5" s="19" t="s">
        <v>1594</v>
      </c>
      <c r="B5" s="24" t="s">
        <v>1599</v>
      </c>
    </row>
    <row r="6" spans="1:2" ht="38.25" x14ac:dyDescent="0.25">
      <c r="A6" s="19" t="s">
        <v>94</v>
      </c>
      <c r="B6" s="24" t="s">
        <v>1600</v>
      </c>
    </row>
    <row r="7" spans="1:2" ht="38.25" x14ac:dyDescent="0.25">
      <c r="A7" s="19" t="s">
        <v>67</v>
      </c>
      <c r="B7" s="24" t="s">
        <v>93</v>
      </c>
    </row>
    <row r="8" spans="1:2" ht="25.5" x14ac:dyDescent="0.25">
      <c r="A8" s="19" t="s">
        <v>1595</v>
      </c>
      <c r="B8" s="24" t="s">
        <v>1601</v>
      </c>
    </row>
    <row r="9" spans="1:2" ht="25.5" x14ac:dyDescent="0.25">
      <c r="A9" s="19" t="s">
        <v>92</v>
      </c>
      <c r="B9" s="24" t="s">
        <v>91</v>
      </c>
    </row>
    <row r="10" spans="1:2" ht="38.25" x14ac:dyDescent="0.25">
      <c r="A10" s="19" t="s">
        <v>1597</v>
      </c>
      <c r="B10" s="24" t="s">
        <v>1602</v>
      </c>
    </row>
    <row r="11" spans="1:2" ht="25.5" x14ac:dyDescent="0.25">
      <c r="A11" s="19" t="s">
        <v>1596</v>
      </c>
      <c r="B11" s="24" t="s">
        <v>1603</v>
      </c>
    </row>
    <row r="12" spans="1:2" ht="25.5" x14ac:dyDescent="0.25">
      <c r="A12" s="19" t="s">
        <v>90</v>
      </c>
      <c r="B12" s="24" t="s">
        <v>89</v>
      </c>
    </row>
    <row r="13" spans="1:2" ht="25.5" x14ac:dyDescent="0.25">
      <c r="A13" s="19" t="s">
        <v>88</v>
      </c>
      <c r="B13" s="24" t="s">
        <v>87</v>
      </c>
    </row>
    <row r="14" spans="1:2" ht="25.5" x14ac:dyDescent="0.25">
      <c r="A14" s="19" t="s">
        <v>21</v>
      </c>
      <c r="B14" s="24" t="s">
        <v>1604</v>
      </c>
    </row>
    <row r="15" spans="1:2" s="103" customFormat="1" ht="38.25" x14ac:dyDescent="0.25">
      <c r="A15" s="102" t="s">
        <v>1946</v>
      </c>
      <c r="B15" s="102" t="s">
        <v>1999</v>
      </c>
    </row>
  </sheetData>
  <conditionalFormatting sqref="A2:B5">
    <cfRule type="expression" dxfId="404" priority="2">
      <formula>MOD( ROW(),2)=1</formula>
    </cfRule>
  </conditionalFormatting>
  <conditionalFormatting sqref="A6:B14">
    <cfRule type="expression" dxfId="403" priority="1">
      <formula>MOD( ROW(),2)=1</formula>
    </cfRule>
  </conditionalFormatting>
  <pageMargins left="0.45" right="0.45" top="0.75" bottom="0.5" header="0.25" footer="0.3"/>
  <pageSetup scale="80" orientation="landscape" r:id="rId1"/>
  <headerFooter>
    <oddHeader>&amp;C&amp;F
&amp;A</oddHeader>
    <oddFooter>&amp;L© 2014 FINRA. All rights reserved. &amp;C10/1/2014&amp;RPage &amp;P</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tint="0.79998168889431442"/>
  </sheetPr>
  <dimension ref="A1:G7"/>
  <sheetViews>
    <sheetView workbookViewId="0">
      <pane ySplit="1" topLeftCell="A2" activePane="bottomLeft" state="frozen"/>
      <selection pane="bottomLeft"/>
    </sheetView>
  </sheetViews>
  <sheetFormatPr defaultRowHeight="15" x14ac:dyDescent="0.25"/>
  <cols>
    <col min="1" max="1" width="11.42578125" style="4" customWidth="1"/>
    <col min="2" max="2" width="16.7109375" style="1" customWidth="1"/>
    <col min="3" max="3" width="40.7109375" style="40" customWidth="1"/>
    <col min="4" max="4" width="8.5703125" style="1" customWidth="1"/>
    <col min="5" max="5" width="15.7109375" style="1" customWidth="1"/>
    <col min="6" max="6" width="40.7109375" style="1" customWidth="1"/>
    <col min="7" max="7" width="20.7109375" style="4" customWidth="1"/>
    <col min="8" max="16384" width="9.140625" style="1"/>
  </cols>
  <sheetData>
    <row r="1" spans="1:7" ht="51.75" thickBot="1" x14ac:dyDescent="0.3">
      <c r="A1" s="17" t="s">
        <v>99</v>
      </c>
      <c r="B1" s="5" t="s">
        <v>100</v>
      </c>
      <c r="C1" s="5" t="s">
        <v>1464</v>
      </c>
      <c r="D1" s="5" t="s">
        <v>90</v>
      </c>
      <c r="E1" s="5" t="s">
        <v>1465</v>
      </c>
      <c r="F1" s="5" t="s">
        <v>103</v>
      </c>
      <c r="G1" s="18" t="s">
        <v>104</v>
      </c>
    </row>
    <row r="2" spans="1:7" ht="64.5" thickTop="1" x14ac:dyDescent="0.25">
      <c r="A2" s="26">
        <v>1</v>
      </c>
      <c r="B2" s="6" t="s">
        <v>1463</v>
      </c>
      <c r="C2" s="39" t="str">
        <f t="shared" ref="C2:C7" si="0">VLOOKUP(B2, DataDictionary_Element,2, FALSE)</f>
        <v xml:space="preserve">Action to be taken by FINRA on the specified record.
</v>
      </c>
      <c r="D2" s="3"/>
      <c r="E2" s="39" t="str">
        <f>VLOOKUP(B2, DataDictionary_Element,3, FALSE)</f>
        <v>ALPHA(1)</v>
      </c>
      <c r="F2" s="6" t="s">
        <v>139</v>
      </c>
      <c r="G2" s="3" t="s">
        <v>107</v>
      </c>
    </row>
    <row r="3" spans="1:7" ht="25.5" x14ac:dyDescent="0.25">
      <c r="A3" s="26">
        <v>2</v>
      </c>
      <c r="B3" s="6" t="s">
        <v>108</v>
      </c>
      <c r="C3" s="39" t="str">
        <f t="shared" si="0"/>
        <v xml:space="preserve">CARDS Record Type.
</v>
      </c>
      <c r="D3" s="3"/>
      <c r="E3" s="39" t="s">
        <v>109</v>
      </c>
      <c r="F3" s="6" t="s">
        <v>140</v>
      </c>
      <c r="G3" s="3" t="s">
        <v>107</v>
      </c>
    </row>
    <row r="4" spans="1:7" ht="25.5" x14ac:dyDescent="0.25">
      <c r="A4" s="26">
        <v>3</v>
      </c>
      <c r="B4" s="6" t="s">
        <v>110</v>
      </c>
      <c r="C4" s="39" t="str">
        <f t="shared" si="0"/>
        <v xml:space="preserve">Unique ID for the Submitting Organization.
</v>
      </c>
      <c r="D4" s="3"/>
      <c r="E4" s="39" t="s">
        <v>84</v>
      </c>
      <c r="F4" s="6"/>
      <c r="G4" s="3" t="s">
        <v>107</v>
      </c>
    </row>
    <row r="5" spans="1:7" ht="25.5" x14ac:dyDescent="0.25">
      <c r="A5" s="3">
        <v>4</v>
      </c>
      <c r="B5" s="6" t="s">
        <v>113</v>
      </c>
      <c r="C5" s="39" t="str">
        <f t="shared" si="0"/>
        <v xml:space="preserve">CARDS Specification Version ID (e.g., 1.0)
</v>
      </c>
      <c r="D5" s="3"/>
      <c r="E5" s="39" t="s">
        <v>115</v>
      </c>
      <c r="F5" s="6"/>
      <c r="G5" s="3" t="s">
        <v>107</v>
      </c>
    </row>
    <row r="6" spans="1:7" ht="38.25" x14ac:dyDescent="0.25">
      <c r="A6" s="3">
        <v>5</v>
      </c>
      <c r="B6" s="6" t="s">
        <v>141</v>
      </c>
      <c r="C6" s="39" t="str">
        <f>VLOOKUP(B6, DataDictionary_Element,2, FALSE)</f>
        <v xml:space="preserve">Unique name of the original file to be replaced or deleted, includes MD5SUM value.
</v>
      </c>
      <c r="D6" s="3"/>
      <c r="E6" s="39" t="s">
        <v>118</v>
      </c>
      <c r="F6" s="6" t="s">
        <v>1614</v>
      </c>
      <c r="G6" s="3" t="s">
        <v>127</v>
      </c>
    </row>
    <row r="7" spans="1:7" ht="51" x14ac:dyDescent="0.25">
      <c r="A7" s="3">
        <v>6</v>
      </c>
      <c r="B7" s="6" t="s">
        <v>116</v>
      </c>
      <c r="C7" s="39" t="str">
        <f t="shared" si="0"/>
        <v xml:space="preserve">Submitter use only. Submitter may include one or more additional fields that will be ignored by the CARDS system.
</v>
      </c>
      <c r="D7" s="3"/>
      <c r="E7" s="39" t="s">
        <v>118</v>
      </c>
      <c r="F7" s="6"/>
      <c r="G7" s="3" t="s">
        <v>120</v>
      </c>
    </row>
  </sheetData>
  <autoFilter ref="A1:G7"/>
  <conditionalFormatting sqref="A2:C2 C3:C4 E2:F2">
    <cfRule type="expression" dxfId="395" priority="10">
      <formula>MOD( ROW(),2)=1</formula>
    </cfRule>
  </conditionalFormatting>
  <conditionalFormatting sqref="A3:B4 E3:F4">
    <cfRule type="expression" dxfId="394" priority="9">
      <formula>MOD( ROW(),2)=1</formula>
    </cfRule>
  </conditionalFormatting>
  <conditionalFormatting sqref="A5:C7 E5:G7">
    <cfRule type="expression" dxfId="393" priority="6">
      <formula>MOD( ROW(),2)=1</formula>
    </cfRule>
  </conditionalFormatting>
  <conditionalFormatting sqref="G2:G3">
    <cfRule type="expression" dxfId="392" priority="5">
      <formula>MOD( ROW(),2)=1</formula>
    </cfRule>
  </conditionalFormatting>
  <conditionalFormatting sqref="G4">
    <cfRule type="expression" dxfId="391" priority="4">
      <formula>MOD( ROW(),2)=1</formula>
    </cfRule>
  </conditionalFormatting>
  <conditionalFormatting sqref="C1:C1048576 E1:E1048576">
    <cfRule type="expression" dxfId="390" priority="3">
      <formula>ISNA(C1)</formula>
    </cfRule>
  </conditionalFormatting>
  <conditionalFormatting sqref="D2:D5 D7">
    <cfRule type="expression" dxfId="389" priority="2">
      <formula>MOD( ROW(),2)=1</formula>
    </cfRule>
  </conditionalFormatting>
  <conditionalFormatting sqref="D6">
    <cfRule type="expression" dxfId="388" priority="1">
      <formula>MOD( ROW(),2)=1</formula>
    </cfRule>
  </conditionalFormatting>
  <printOptions gridLines="1"/>
  <pageMargins left="0.45" right="0.45" top="0.75" bottom="0.5" header="0.25" footer="0.3"/>
  <pageSetup scale="80" fitToWidth="0" fitToHeight="0" orientation="landscape" r:id="rId1"/>
  <headerFooter>
    <oddHeader xml:space="preserve">&amp;C&amp;F
&amp;A
</oddHeader>
    <oddFooter>&amp;L© 2014 FINRA. All rights reserved. &amp;C10/1/2014&amp;RPage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79998168889431442"/>
  </sheetPr>
  <dimension ref="A1:G4"/>
  <sheetViews>
    <sheetView workbookViewId="0">
      <pane ySplit="1" topLeftCell="A2" activePane="bottomLeft" state="frozen"/>
      <selection pane="bottomLeft"/>
    </sheetView>
  </sheetViews>
  <sheetFormatPr defaultRowHeight="15" x14ac:dyDescent="0.25"/>
  <cols>
    <col min="1" max="1" width="12" style="4" customWidth="1"/>
    <col min="2" max="2" width="16.7109375" style="1" customWidth="1"/>
    <col min="3" max="3" width="40.7109375" style="1" customWidth="1"/>
    <col min="4" max="4" width="7.7109375" style="1" customWidth="1"/>
    <col min="5" max="5" width="15.7109375" style="1" customWidth="1"/>
    <col min="6" max="6" width="40.7109375" style="1" customWidth="1"/>
    <col min="7" max="7" width="20.7109375" style="4" customWidth="1"/>
    <col min="8" max="16384" width="9.140625" style="1"/>
  </cols>
  <sheetData>
    <row r="1" spans="1:7" ht="54.75" customHeight="1" thickBot="1" x14ac:dyDescent="0.3">
      <c r="A1" s="17" t="s">
        <v>99</v>
      </c>
      <c r="B1" s="5" t="s">
        <v>100</v>
      </c>
      <c r="C1" s="5" t="s">
        <v>1464</v>
      </c>
      <c r="D1" s="5"/>
      <c r="E1" s="5" t="s">
        <v>1465</v>
      </c>
      <c r="F1" s="5" t="s">
        <v>103</v>
      </c>
      <c r="G1" s="18" t="s">
        <v>104</v>
      </c>
    </row>
    <row r="2" spans="1:7" ht="26.25" thickTop="1" x14ac:dyDescent="0.25">
      <c r="A2" s="26">
        <v>1</v>
      </c>
      <c r="B2" s="6" t="s">
        <v>108</v>
      </c>
      <c r="C2" s="39" t="str">
        <f>VLOOKUP(B2, DataDictionary_Element,2, FALSE)</f>
        <v xml:space="preserve">CARDS Record Type.
</v>
      </c>
      <c r="D2" s="39"/>
      <c r="E2" s="39" t="str">
        <f>VLOOKUP(B2, DataDictionary_Element,3, FALSE)</f>
        <v>ALPHA(10)</v>
      </c>
      <c r="F2" s="6" t="s">
        <v>143</v>
      </c>
      <c r="G2" s="3" t="s">
        <v>107</v>
      </c>
    </row>
    <row r="3" spans="1:7" ht="25.5" x14ac:dyDescent="0.25">
      <c r="A3" s="26">
        <v>2</v>
      </c>
      <c r="B3" s="6" t="s">
        <v>144</v>
      </c>
      <c r="C3" s="39" t="str">
        <f>VLOOKUP(B3, DataDictionary_Element,2, FALSE)</f>
        <v xml:space="preserve">Count of records in the file.
</v>
      </c>
      <c r="D3" s="39"/>
      <c r="E3" s="39" t="str">
        <f>VLOOKUP(B3, DataDictionary_Element,3, FALSE)</f>
        <v>INTEGER</v>
      </c>
      <c r="F3" s="6"/>
      <c r="G3" s="3" t="s">
        <v>120</v>
      </c>
    </row>
    <row r="4" spans="1:7" ht="51" x14ac:dyDescent="0.25">
      <c r="A4" s="3">
        <v>3</v>
      </c>
      <c r="B4" s="6" t="s">
        <v>116</v>
      </c>
      <c r="C4" s="39" t="str">
        <f>VLOOKUP(B4, DataDictionary_Element,2, FALSE)</f>
        <v xml:space="preserve">Submitter use only. Submitter may include one or more additional fields that will be ignored by the CARDS system.
</v>
      </c>
      <c r="D4" s="39"/>
      <c r="E4" s="39" t="str">
        <f>VLOOKUP(B4, DataDictionary_Element,3, FALSE)</f>
        <v>ALPHA(200)</v>
      </c>
      <c r="F4" s="6"/>
      <c r="G4" s="3" t="s">
        <v>120</v>
      </c>
    </row>
  </sheetData>
  <autoFilter ref="A1:G4"/>
  <conditionalFormatting sqref="A2:B3 E2:G2 F3:G3 E3:E4">
    <cfRule type="expression" dxfId="387" priority="6">
      <formula>MOD( ROW(),2)=1</formula>
    </cfRule>
  </conditionalFormatting>
  <conditionalFormatting sqref="C2:D4">
    <cfRule type="expression" dxfId="386" priority="5">
      <formula>MOD( ROW(),2)=1</formula>
    </cfRule>
  </conditionalFormatting>
  <conditionalFormatting sqref="A4:B4 F4:G4">
    <cfRule type="expression" dxfId="385" priority="2">
      <formula>MOD( ROW(),2)=1</formula>
    </cfRule>
  </conditionalFormatting>
  <conditionalFormatting sqref="C1:D1">
    <cfRule type="expression" dxfId="384" priority="1">
      <formula>ISNA(C1)</formula>
    </cfRule>
  </conditionalFormatting>
  <printOptions gridLines="1"/>
  <pageMargins left="0.45" right="0.45" top="0.75" bottom="0.5" header="0.25" footer="0.3"/>
  <pageSetup scale="80" fitToWidth="0" fitToHeight="0" orientation="landscape" r:id="rId1"/>
  <headerFooter>
    <oddHeader>&amp;C&amp;F
&amp;A</oddHeader>
    <oddFooter>&amp;L© 2014 FINRA. All rights reserved. &amp;C10/1/2014&amp;RPage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tint="0.59999389629810485"/>
  </sheetPr>
  <dimension ref="A1:H51"/>
  <sheetViews>
    <sheetView workbookViewId="0">
      <pane ySplit="1" topLeftCell="A2" activePane="bottomLeft" state="frozen"/>
      <selection pane="bottomLeft"/>
    </sheetView>
  </sheetViews>
  <sheetFormatPr defaultRowHeight="15" x14ac:dyDescent="0.25"/>
  <cols>
    <col min="2" max="2" width="16.7109375" style="1" customWidth="1"/>
    <col min="3" max="3" width="36" style="1" customWidth="1"/>
    <col min="4" max="4" width="8.5703125" style="1" customWidth="1"/>
    <col min="5" max="5" width="12.7109375" style="4" customWidth="1"/>
    <col min="6" max="6" width="27.7109375" style="1" customWidth="1"/>
    <col min="7" max="7" width="10.85546875" style="4" customWidth="1"/>
    <col min="8" max="8" width="36.140625" style="1" customWidth="1"/>
    <col min="9" max="16384" width="9.140625" style="1"/>
  </cols>
  <sheetData>
    <row r="1" spans="1:8" ht="90" thickBot="1" x14ac:dyDescent="0.3">
      <c r="A1" s="5" t="s">
        <v>99</v>
      </c>
      <c r="B1" s="5" t="s">
        <v>100</v>
      </c>
      <c r="C1" s="5" t="s">
        <v>1559</v>
      </c>
      <c r="D1" s="5" t="s">
        <v>90</v>
      </c>
      <c r="E1" s="5" t="s">
        <v>1560</v>
      </c>
      <c r="F1" s="5" t="s">
        <v>103</v>
      </c>
      <c r="G1" s="5" t="s">
        <v>104</v>
      </c>
      <c r="H1" s="5" t="s">
        <v>1498</v>
      </c>
    </row>
    <row r="2" spans="1:8" ht="64.5" thickTop="1" x14ac:dyDescent="0.25">
      <c r="A2" s="26">
        <v>1</v>
      </c>
      <c r="B2" s="6" t="s">
        <v>1463</v>
      </c>
      <c r="C2" s="39" t="str">
        <f t="shared" ref="C2:C33" si="0">VLOOKUP(B2, DataDictionary_Element,2, FALSE)</f>
        <v xml:space="preserve">Action to be taken by FINRA on the specified record.
</v>
      </c>
      <c r="D2" s="3"/>
      <c r="E2" s="39" t="str">
        <f t="shared" ref="E2:E33" si="1">VLOOKUP(B2, DataDictionary_Element,3, FALSE)</f>
        <v>ALPHA(1)</v>
      </c>
      <c r="F2" s="6" t="s">
        <v>139</v>
      </c>
      <c r="G2" s="3" t="s">
        <v>107</v>
      </c>
      <c r="H2" s="6"/>
    </row>
    <row r="3" spans="1:8" ht="38.25" x14ac:dyDescent="0.25">
      <c r="A3" s="26">
        <v>2</v>
      </c>
      <c r="B3" s="6" t="s">
        <v>108</v>
      </c>
      <c r="C3" s="39" t="str">
        <f t="shared" si="0"/>
        <v xml:space="preserve">CARDS Record Type.
</v>
      </c>
      <c r="D3" s="3"/>
      <c r="E3" s="39" t="str">
        <f t="shared" si="1"/>
        <v>ALPHA(10)</v>
      </c>
      <c r="F3" s="8" t="s">
        <v>1654</v>
      </c>
      <c r="G3" s="3" t="s">
        <v>107</v>
      </c>
      <c r="H3" s="6"/>
    </row>
    <row r="4" spans="1:8" ht="109.5" customHeight="1" x14ac:dyDescent="0.25">
      <c r="A4" s="26">
        <v>3</v>
      </c>
      <c r="B4" s="6" t="s">
        <v>133</v>
      </c>
      <c r="C4" s="39" t="str">
        <f>VLOOKUP(B4, DataDictionary_Element,2, FALSE)</f>
        <v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v>
      </c>
      <c r="D4" s="3"/>
      <c r="E4" s="39" t="str">
        <f t="shared" si="1"/>
        <v>INTEGER</v>
      </c>
      <c r="F4" s="6" t="s">
        <v>1615</v>
      </c>
      <c r="G4" s="3" t="s">
        <v>120</v>
      </c>
      <c r="H4" s="6"/>
    </row>
    <row r="5" spans="1:8" ht="25.5" x14ac:dyDescent="0.25">
      <c r="A5" s="26">
        <v>4</v>
      </c>
      <c r="B5" s="6" t="s">
        <v>150</v>
      </c>
      <c r="C5" s="39" t="str">
        <f t="shared" si="0"/>
        <v xml:space="preserve">Effective date of data.
</v>
      </c>
      <c r="D5" s="3" t="s">
        <v>146</v>
      </c>
      <c r="E5" s="39" t="str">
        <f t="shared" si="1"/>
        <v>DATE</v>
      </c>
      <c r="F5" s="6" t="s">
        <v>151</v>
      </c>
      <c r="G5" s="3" t="s">
        <v>107</v>
      </c>
      <c r="H5" s="6"/>
    </row>
    <row r="6" spans="1:8" ht="60.75" customHeight="1" x14ac:dyDescent="0.25">
      <c r="A6" s="26">
        <v>5</v>
      </c>
      <c r="B6" s="6" t="s">
        <v>145</v>
      </c>
      <c r="C6" s="39" t="str">
        <f>VLOOKUP(B6, DataDictionary_Element,2, FALSE)</f>
        <v xml:space="preserve">CRD Number of the clearing member. Clearing Firm may be the same as the Submitting Organization and/or the Client Firm.
</v>
      </c>
      <c r="D6" s="3" t="s">
        <v>146</v>
      </c>
      <c r="E6" s="39" t="str">
        <f t="shared" si="1"/>
        <v>INTEGER</v>
      </c>
      <c r="F6" s="6"/>
      <c r="G6" s="3" t="s">
        <v>107</v>
      </c>
      <c r="H6" s="6"/>
    </row>
    <row r="7" spans="1:8" ht="51" x14ac:dyDescent="0.25">
      <c r="A7" s="26">
        <v>6</v>
      </c>
      <c r="B7" s="6" t="s">
        <v>147</v>
      </c>
      <c r="C7" s="39" t="str">
        <f t="shared" si="0"/>
        <v xml:space="preserve">CRD Number of introducing member or, if there are no introducing members, the CLEARING FIRM CRD NUMBER.
</v>
      </c>
      <c r="D7" s="3" t="s">
        <v>146</v>
      </c>
      <c r="E7" s="39" t="str">
        <f t="shared" si="1"/>
        <v>INTEGER</v>
      </c>
      <c r="F7" s="6"/>
      <c r="G7" s="3" t="s">
        <v>107</v>
      </c>
      <c r="H7" s="6"/>
    </row>
    <row r="8" spans="1:8" ht="57.75" customHeight="1" x14ac:dyDescent="0.25">
      <c r="A8" s="26">
        <v>7</v>
      </c>
      <c r="B8" s="6" t="s">
        <v>148</v>
      </c>
      <c r="C8" s="39" t="str">
        <f t="shared" si="0"/>
        <v xml:space="preserve">Internal identifier of the introducing member or, if there are no introducing members, internal identifier or CRD Number of the Clearing Firm.
</v>
      </c>
      <c r="D8" s="3" t="s">
        <v>146</v>
      </c>
      <c r="E8" s="39" t="str">
        <f t="shared" si="1"/>
        <v>ALPHA(5)</v>
      </c>
      <c r="F8" s="6"/>
      <c r="G8" s="3" t="s">
        <v>107</v>
      </c>
      <c r="H8" s="6"/>
    </row>
    <row r="9" spans="1:8" ht="114.75" x14ac:dyDescent="0.25">
      <c r="A9" s="26">
        <v>8</v>
      </c>
      <c r="B9" s="6" t="s">
        <v>205</v>
      </c>
      <c r="C9" s="39" t="str">
        <f>VLOOKUP(B9, DataDictionary_Element,2, FALSE)</f>
        <v xml:space="preserve">The value assigned by a member which uniquely identifies an account within that firm. If the account number is only unique with the concatenation of a branch identifier, then the account number must be concatenated. The account number must not include the type code (i.e., code representing, Margin, Cash, etc.).
</v>
      </c>
      <c r="D9" s="3" t="s">
        <v>146</v>
      </c>
      <c r="E9" s="39" t="str">
        <f t="shared" si="1"/>
        <v>ALPHA(100)</v>
      </c>
      <c r="F9" s="6" t="s">
        <v>1838</v>
      </c>
      <c r="G9" s="3" t="s">
        <v>107</v>
      </c>
      <c r="H9" s="6"/>
    </row>
    <row r="10" spans="1:8" ht="102" x14ac:dyDescent="0.25">
      <c r="A10" s="26">
        <v>9</v>
      </c>
      <c r="B10" s="6" t="s">
        <v>153</v>
      </c>
      <c r="C10" s="39" t="e">
        <f t="shared" si="0"/>
        <v>#N/A</v>
      </c>
      <c r="D10" s="3" t="s">
        <v>146</v>
      </c>
      <c r="E10" s="39" t="e">
        <f t="shared" si="1"/>
        <v>#N/A</v>
      </c>
      <c r="F10" s="6" t="s">
        <v>1653</v>
      </c>
      <c r="G10" s="3" t="s">
        <v>107</v>
      </c>
      <c r="H10" s="6"/>
    </row>
    <row r="11" spans="1:8" ht="38.25" x14ac:dyDescent="0.25">
      <c r="A11" s="26">
        <v>10</v>
      </c>
      <c r="B11" s="6" t="s">
        <v>155</v>
      </c>
      <c r="C11" s="39" t="str">
        <f t="shared" si="0"/>
        <v xml:space="preserve">Trade control number assigned to each trade transaction.
</v>
      </c>
      <c r="D11" s="3" t="s">
        <v>146</v>
      </c>
      <c r="E11" s="39" t="str">
        <f t="shared" si="1"/>
        <v>ALPHA(20)</v>
      </c>
      <c r="F11" s="6"/>
      <c r="G11" s="3" t="s">
        <v>107</v>
      </c>
      <c r="H11" s="6"/>
    </row>
    <row r="12" spans="1:8" ht="25.5" x14ac:dyDescent="0.25">
      <c r="A12" s="26">
        <v>11</v>
      </c>
      <c r="B12" s="6" t="s">
        <v>157</v>
      </c>
      <c r="C12" s="39" t="str">
        <f t="shared" si="0"/>
        <v xml:space="preserve">The date the transaction was executed.
</v>
      </c>
      <c r="D12" s="3" t="s">
        <v>146</v>
      </c>
      <c r="E12" s="39" t="str">
        <f t="shared" si="1"/>
        <v>DATE</v>
      </c>
      <c r="F12" s="6" t="s">
        <v>151</v>
      </c>
      <c r="G12" s="3" t="s">
        <v>107</v>
      </c>
      <c r="H12" s="6"/>
    </row>
    <row r="13" spans="1:8" ht="140.25" x14ac:dyDescent="0.25">
      <c r="A13" s="26">
        <v>12</v>
      </c>
      <c r="B13" s="6" t="s">
        <v>1638</v>
      </c>
      <c r="C13" s="39" t="str">
        <f t="shared" si="0"/>
        <v xml:space="preserve">Identifies the individual registered representative or representative group at the time the order was entered.
</v>
      </c>
      <c r="D13" s="3"/>
      <c r="E13" s="39" t="str">
        <f t="shared" si="1"/>
        <v>ALPHA(10)</v>
      </c>
      <c r="F13" s="6" t="s">
        <v>1839</v>
      </c>
      <c r="G13" s="3" t="s">
        <v>127</v>
      </c>
      <c r="H13" s="6" t="s">
        <v>1840</v>
      </c>
    </row>
    <row r="14" spans="1:8" ht="89.25" x14ac:dyDescent="0.25">
      <c r="A14" s="26">
        <v>13</v>
      </c>
      <c r="B14" s="6" t="s">
        <v>1497</v>
      </c>
      <c r="C14" s="39" t="str">
        <f>VLOOKUP(B14, DataDictionary_Element,2, FALSE)</f>
        <v xml:space="preserve">Identifier for the  individual registered representative or representative group on record for the securities account.
</v>
      </c>
      <c r="D14" s="3"/>
      <c r="E14" s="39" t="str">
        <f>VLOOKUP(B14, DataDictionary_Element,3, FALSE)</f>
        <v>ALPHA(10)</v>
      </c>
      <c r="F14" s="6" t="s">
        <v>1841</v>
      </c>
      <c r="G14" s="3" t="s">
        <v>127</v>
      </c>
      <c r="H14" s="6" t="s">
        <v>1842</v>
      </c>
    </row>
    <row r="15" spans="1:8" ht="63.75" x14ac:dyDescent="0.25">
      <c r="A15" s="26">
        <v>14</v>
      </c>
      <c r="B15" s="6" t="s">
        <v>158</v>
      </c>
      <c r="C15" s="39" t="str">
        <f t="shared" si="0"/>
        <v xml:space="preserve">The day on which transfer of cash or assets is completed after a trade is executed.
</v>
      </c>
      <c r="D15" s="3"/>
      <c r="E15" s="39" t="str">
        <f t="shared" si="1"/>
        <v>DATE</v>
      </c>
      <c r="F15" s="6" t="s">
        <v>2064</v>
      </c>
      <c r="G15" s="3" t="s">
        <v>127</v>
      </c>
      <c r="H15" s="6"/>
    </row>
    <row r="16" spans="1:8" ht="204" x14ac:dyDescent="0.25">
      <c r="A16" s="26">
        <v>15</v>
      </c>
      <c r="B16" s="6" t="s">
        <v>159</v>
      </c>
      <c r="C16" s="39" t="str">
        <f t="shared" si="0"/>
        <v xml:space="preserve">Used to identify the transaction with characteristics of "buy" or "sell".
</v>
      </c>
      <c r="D16" s="3"/>
      <c r="E16" s="39" t="str">
        <f t="shared" si="1"/>
        <v>ALPHA(2)</v>
      </c>
      <c r="F16" s="6" t="s">
        <v>1843</v>
      </c>
      <c r="G16" s="3" t="s">
        <v>107</v>
      </c>
      <c r="H16" s="6"/>
    </row>
    <row r="17" spans="1:8" ht="63.75" x14ac:dyDescent="0.25">
      <c r="A17" s="26">
        <v>16</v>
      </c>
      <c r="B17" s="6" t="s">
        <v>161</v>
      </c>
      <c r="C17" s="39" t="str">
        <f t="shared" si="0"/>
        <v xml:space="preserve">Indicates whether the trade was solicited, or not solicited, or was performed by discretion of the market maker.
</v>
      </c>
      <c r="D17" s="3"/>
      <c r="E17" s="39" t="str">
        <f t="shared" si="1"/>
        <v>ALPHA(2)</v>
      </c>
      <c r="F17" s="6" t="s">
        <v>1643</v>
      </c>
      <c r="G17" s="3" t="s">
        <v>107</v>
      </c>
      <c r="H17" s="6"/>
    </row>
    <row r="18" spans="1:8" ht="89.25" x14ac:dyDescent="0.25">
      <c r="A18" s="26">
        <v>17</v>
      </c>
      <c r="B18" s="6" t="s">
        <v>162</v>
      </c>
      <c r="C18" s="39" t="str">
        <f t="shared" si="0"/>
        <v xml:space="preserve">The capacity in which the market maker executed the trade. 
</v>
      </c>
      <c r="D18" s="3"/>
      <c r="E18" s="39" t="str">
        <f t="shared" si="1"/>
        <v>ALPHA(2)</v>
      </c>
      <c r="F18" s="6" t="s">
        <v>1644</v>
      </c>
      <c r="G18" s="3" t="s">
        <v>107</v>
      </c>
      <c r="H18" s="6"/>
    </row>
    <row r="19" spans="1:8" ht="51" x14ac:dyDescent="0.25">
      <c r="A19" s="26">
        <v>18</v>
      </c>
      <c r="B19" s="6" t="s">
        <v>163</v>
      </c>
      <c r="C19" s="39" t="str">
        <f t="shared" si="0"/>
        <v xml:space="preserve">Units of quantity as entered on the transaction. This element may contain fractional quantities.
</v>
      </c>
      <c r="D19" s="3"/>
      <c r="E19" s="39" t="str">
        <f t="shared" si="1"/>
        <v>DECIMAL</v>
      </c>
      <c r="F19" s="6"/>
      <c r="G19" s="3" t="s">
        <v>107</v>
      </c>
      <c r="H19" s="6"/>
    </row>
    <row r="20" spans="1:8" ht="58.5" customHeight="1" x14ac:dyDescent="0.25">
      <c r="A20" s="26">
        <v>19</v>
      </c>
      <c r="B20" s="6" t="s">
        <v>164</v>
      </c>
      <c r="C20" s="39" t="str">
        <f t="shared" si="0"/>
        <v xml:space="preserve">Price per unit of security at which the transaction was executed. This also represents the Net Asset Value (NAV) for  mutual funds.
</v>
      </c>
      <c r="D20" s="3"/>
      <c r="E20" s="39" t="str">
        <f t="shared" si="1"/>
        <v>DECIMAL</v>
      </c>
      <c r="F20" s="6"/>
      <c r="G20" s="3" t="s">
        <v>107</v>
      </c>
      <c r="H20" s="6"/>
    </row>
    <row r="21" spans="1:8" ht="191.25" x14ac:dyDescent="0.25">
      <c r="A21" s="26">
        <v>20</v>
      </c>
      <c r="B21" s="6" t="s">
        <v>165</v>
      </c>
      <c r="C21" s="39" t="str">
        <f t="shared" si="0"/>
        <v xml:space="preserve">The time the transaction was executed.
</v>
      </c>
      <c r="D21" s="3"/>
      <c r="E21" s="39" t="str">
        <f t="shared" si="1"/>
        <v>TIME</v>
      </c>
      <c r="F21" s="6" t="s">
        <v>1844</v>
      </c>
      <c r="G21" s="3" t="s">
        <v>120</v>
      </c>
      <c r="H21" s="6"/>
    </row>
    <row r="22" spans="1:8" ht="86.25" customHeight="1" x14ac:dyDescent="0.25">
      <c r="A22" s="26">
        <v>21</v>
      </c>
      <c r="B22" s="6" t="s">
        <v>166</v>
      </c>
      <c r="C22" s="39" t="str">
        <f t="shared" si="0"/>
        <v xml:space="preserve">Unique identifier assigned to the security in the member's security master. If the internal unique identifier is the same as the CUSIP, provide the CUSIP. If the unique identifier is a system-generated number provide that value.
</v>
      </c>
      <c r="D22" s="3"/>
      <c r="E22" s="39" t="str">
        <f t="shared" si="1"/>
        <v>ALPHA(25)</v>
      </c>
      <c r="F22" s="6"/>
      <c r="G22" s="3" t="s">
        <v>107</v>
      </c>
      <c r="H22" s="6"/>
    </row>
    <row r="23" spans="1:8" ht="76.5" x14ac:dyDescent="0.25">
      <c r="A23" s="26">
        <v>22</v>
      </c>
      <c r="B23" s="6" t="s">
        <v>168</v>
      </c>
      <c r="C23" s="39" t="str">
        <f t="shared" si="0"/>
        <v xml:space="preserve">Indicates that the transaction has been made conditionally because the security on the transaction has been authorized to trade but has not yet been issued for trade.
</v>
      </c>
      <c r="D23" s="3"/>
      <c r="E23" s="39" t="str">
        <f t="shared" si="1"/>
        <v>ALPHA(2)</v>
      </c>
      <c r="F23" s="6" t="s">
        <v>1645</v>
      </c>
      <c r="G23" s="3" t="s">
        <v>107</v>
      </c>
      <c r="H23" s="6"/>
    </row>
    <row r="24" spans="1:8" ht="89.25" x14ac:dyDescent="0.25">
      <c r="A24" s="26">
        <v>23</v>
      </c>
      <c r="B24" s="6" t="s">
        <v>169</v>
      </c>
      <c r="C24" s="39" t="str">
        <f t="shared" si="0"/>
        <v xml:space="preserve">The value of the trade excluding the effect of commission and fees.
</v>
      </c>
      <c r="D24" s="3"/>
      <c r="E24" s="39" t="str">
        <f t="shared" si="1"/>
        <v>DECIMAL</v>
      </c>
      <c r="F24" s="6" t="s">
        <v>2000</v>
      </c>
      <c r="G24" s="3" t="s">
        <v>107</v>
      </c>
      <c r="H24" s="6"/>
    </row>
    <row r="25" spans="1:8" ht="63.75" x14ac:dyDescent="0.25">
      <c r="A25" s="26">
        <v>24</v>
      </c>
      <c r="B25" s="6" t="s">
        <v>170</v>
      </c>
      <c r="C25" s="39" t="str">
        <f t="shared" si="0"/>
        <v>Code to identify the type of currency used in the transaction.</v>
      </c>
      <c r="D25" s="3"/>
      <c r="E25" s="39" t="str">
        <f t="shared" si="1"/>
        <v>ALPHA(3)</v>
      </c>
      <c r="F25" s="6" t="s">
        <v>2027</v>
      </c>
      <c r="G25" s="3" t="s">
        <v>107</v>
      </c>
      <c r="H25" s="6"/>
    </row>
    <row r="26" spans="1:8" ht="38.25" x14ac:dyDescent="0.25">
      <c r="A26" s="26">
        <v>25</v>
      </c>
      <c r="B26" s="41" t="s">
        <v>173</v>
      </c>
      <c r="C26" s="39" t="str">
        <f t="shared" si="0"/>
        <v xml:space="preserve">The rate at which the currency was converted to USD.
</v>
      </c>
      <c r="D26" s="42"/>
      <c r="E26" s="39" t="str">
        <f t="shared" si="1"/>
        <v>DECIMAL</v>
      </c>
      <c r="F26" s="41" t="s">
        <v>174</v>
      </c>
      <c r="G26" s="42" t="s">
        <v>107</v>
      </c>
      <c r="H26" s="41"/>
    </row>
    <row r="27" spans="1:8" ht="111" customHeight="1" x14ac:dyDescent="0.25">
      <c r="A27" s="26">
        <v>26</v>
      </c>
      <c r="B27" s="6" t="s">
        <v>1482</v>
      </c>
      <c r="C27" s="39" t="str">
        <f>VLOOKUP(B27, DataDictionary_Element,2, FALSE)</f>
        <v xml:space="preserve">The multiplier used to determine the outstanding  principal of the transaction where the product of the quantity, valuation multiplier and execution price  will equal the principal amount. This element may include, for example, size of an options contract, the factor or multiple applied to fixed income products.
</v>
      </c>
      <c r="D27" s="3"/>
      <c r="E27" s="39" t="str">
        <f t="shared" si="1"/>
        <v>DECIMAL</v>
      </c>
      <c r="F27" s="6" t="s">
        <v>174</v>
      </c>
      <c r="G27" s="3" t="s">
        <v>107</v>
      </c>
      <c r="H27" s="6"/>
    </row>
    <row r="28" spans="1:8" ht="216.75" x14ac:dyDescent="0.25">
      <c r="A28" s="26">
        <v>27</v>
      </c>
      <c r="B28" s="6" t="s">
        <v>175</v>
      </c>
      <c r="C28" s="39" t="str">
        <f t="shared" si="0"/>
        <v xml:space="preserve">Indicates the total amount associated with each transaction including the effect of commissions and fees.
</v>
      </c>
      <c r="D28" s="3"/>
      <c r="E28" s="39" t="str">
        <f t="shared" si="1"/>
        <v>DECIMAL</v>
      </c>
      <c r="F28" s="6" t="s">
        <v>2065</v>
      </c>
      <c r="G28" s="3" t="s">
        <v>107</v>
      </c>
      <c r="H28" s="6"/>
    </row>
    <row r="29" spans="1:8" ht="140.25" x14ac:dyDescent="0.25">
      <c r="A29" s="26">
        <v>28</v>
      </c>
      <c r="B29" s="6" t="s">
        <v>176</v>
      </c>
      <c r="C29" s="39" t="str">
        <f t="shared" si="0"/>
        <v xml:space="preserve">Accrued interest is the amount which has been earned since the last coupon payment on a fixed income product. If the fixed income product has not expired or the next payment is not yet due, the owner of the fixed income product has not officially received the money.
</v>
      </c>
      <c r="D29" s="3"/>
      <c r="E29" s="39" t="str">
        <f t="shared" si="1"/>
        <v>DECIMAL</v>
      </c>
      <c r="F29" s="6" t="s">
        <v>2066</v>
      </c>
      <c r="G29" s="3" t="s">
        <v>127</v>
      </c>
      <c r="H29" s="6" t="s">
        <v>1845</v>
      </c>
    </row>
    <row r="30" spans="1:8" ht="216.75" x14ac:dyDescent="0.25">
      <c r="A30" s="26">
        <v>29</v>
      </c>
      <c r="B30" s="6" t="s">
        <v>177</v>
      </c>
      <c r="C30" s="39" t="str">
        <f t="shared" si="0"/>
        <v xml:space="preserve">This is the amount charged by broker or agent on a per trade basis.
</v>
      </c>
      <c r="D30" s="3"/>
      <c r="E30" s="39" t="str">
        <f t="shared" si="1"/>
        <v>DECIMAL</v>
      </c>
      <c r="F30" s="6" t="s">
        <v>1846</v>
      </c>
      <c r="G30" s="3" t="s">
        <v>127</v>
      </c>
      <c r="H30" s="6" t="s">
        <v>1845</v>
      </c>
    </row>
    <row r="31" spans="1:8" ht="165.75" x14ac:dyDescent="0.25">
      <c r="A31" s="26">
        <v>30</v>
      </c>
      <c r="B31" s="6" t="s">
        <v>1476</v>
      </c>
      <c r="C31" s="39" t="str">
        <f t="shared" si="0"/>
        <v xml:space="preserve">Difference between the firm and customer price on a principal trade.
</v>
      </c>
      <c r="D31" s="3"/>
      <c r="E31" s="39" t="str">
        <f t="shared" si="1"/>
        <v>DECIMAL</v>
      </c>
      <c r="F31" s="6" t="s">
        <v>1847</v>
      </c>
      <c r="G31" s="3" t="s">
        <v>127</v>
      </c>
      <c r="H31" s="6" t="s">
        <v>1845</v>
      </c>
    </row>
    <row r="32" spans="1:8" ht="140.25" x14ac:dyDescent="0.25">
      <c r="A32" s="26">
        <v>31</v>
      </c>
      <c r="B32" s="6" t="s">
        <v>178</v>
      </c>
      <c r="C32" s="39" t="str">
        <f t="shared" si="0"/>
        <v xml:space="preserve">Pass through exchange fees collected by OCC clearing members on behalf of US option exchanges to help offset costs relating to the supervision and regulation of the options market.
</v>
      </c>
      <c r="D32" s="3"/>
      <c r="E32" s="39" t="str">
        <f t="shared" si="1"/>
        <v>DECIMAL</v>
      </c>
      <c r="F32" s="6" t="s">
        <v>1849</v>
      </c>
      <c r="G32" s="3" t="s">
        <v>120</v>
      </c>
      <c r="H32" s="6"/>
    </row>
    <row r="33" spans="1:8" ht="127.5" x14ac:dyDescent="0.25">
      <c r="A33" s="26">
        <v>32</v>
      </c>
      <c r="B33" s="6" t="s">
        <v>179</v>
      </c>
      <c r="C33" s="39" t="str">
        <f t="shared" si="0"/>
        <v xml:space="preserve">Sum of other fees that a member charges to the customer on a transaction.
</v>
      </c>
      <c r="D33" s="3"/>
      <c r="E33" s="39" t="str">
        <f t="shared" si="1"/>
        <v>DECIMAL</v>
      </c>
      <c r="F33" s="6" t="s">
        <v>1848</v>
      </c>
      <c r="G33" s="3" t="s">
        <v>120</v>
      </c>
      <c r="H33" s="6"/>
    </row>
    <row r="34" spans="1:8" ht="114.75" x14ac:dyDescent="0.25">
      <c r="A34" s="26">
        <v>33</v>
      </c>
      <c r="B34" s="6" t="s">
        <v>180</v>
      </c>
      <c r="C34" s="39" t="str">
        <f t="shared" ref="C34:C47" si="2">VLOOKUP(B34, DataDictionary_Element,2, FALSE)</f>
        <v xml:space="preserve">Self-Regulatory Organizations must pay transaction fees to the SEC based on the volume of securities that are sold on their markets. These fees recover costs incurred by the government, including the SEC, for supervising and regulating the securities markets and securities professionals.
</v>
      </c>
      <c r="D34" s="3"/>
      <c r="E34" s="39" t="str">
        <f t="shared" ref="E34:E47" si="3">VLOOKUP(B34, DataDictionary_Element,3, FALSE)</f>
        <v>DECIMAL</v>
      </c>
      <c r="F34" s="6" t="s">
        <v>2001</v>
      </c>
      <c r="G34" s="3" t="s">
        <v>120</v>
      </c>
      <c r="H34" s="6"/>
    </row>
    <row r="35" spans="1:8" ht="114.75" x14ac:dyDescent="0.25">
      <c r="A35" s="26">
        <v>34</v>
      </c>
      <c r="B35" s="6" t="s">
        <v>181</v>
      </c>
      <c r="C35" s="39" t="str">
        <f t="shared" si="2"/>
        <v xml:space="preserve">The fee that a member charges the customer for postage and handling associated with processing customer confirmations and other hard copy notifications.
</v>
      </c>
      <c r="D35" s="3"/>
      <c r="E35" s="39" t="str">
        <f t="shared" si="3"/>
        <v>DECIMAL</v>
      </c>
      <c r="F35" s="6" t="s">
        <v>1649</v>
      </c>
      <c r="G35" s="3" t="s">
        <v>120</v>
      </c>
      <c r="H35" s="6"/>
    </row>
    <row r="36" spans="1:8" ht="63.75" x14ac:dyDescent="0.25">
      <c r="A36" s="26">
        <v>35</v>
      </c>
      <c r="B36" s="6" t="s">
        <v>182</v>
      </c>
      <c r="C36" s="39" t="str">
        <f t="shared" si="2"/>
        <v xml:space="preserve">Flag to indicate whether the commission was entered manually or system-calculated.
</v>
      </c>
      <c r="D36" s="3"/>
      <c r="E36" s="39" t="str">
        <f t="shared" si="3"/>
        <v>ALPHA(2)</v>
      </c>
      <c r="F36" s="6" t="s">
        <v>1650</v>
      </c>
      <c r="G36" s="3" t="s">
        <v>107</v>
      </c>
      <c r="H36" s="6"/>
    </row>
    <row r="37" spans="1:8" ht="89.25" x14ac:dyDescent="0.25">
      <c r="A37" s="26">
        <v>36</v>
      </c>
      <c r="B37" s="6" t="s">
        <v>183</v>
      </c>
      <c r="C37" s="39" t="str">
        <f t="shared" si="2"/>
        <v xml:space="preserve">Indicates if the customer trade is a result of an average price transaction.
</v>
      </c>
      <c r="D37" s="3"/>
      <c r="E37" s="39" t="str">
        <f t="shared" si="3"/>
        <v>ALPHA(2)</v>
      </c>
      <c r="F37" s="6" t="s">
        <v>1850</v>
      </c>
      <c r="G37" s="3" t="s">
        <v>107</v>
      </c>
      <c r="H37" s="6"/>
    </row>
    <row r="38" spans="1:8" ht="178.5" x14ac:dyDescent="0.25">
      <c r="A38" s="26">
        <v>37</v>
      </c>
      <c r="B38" s="6" t="s">
        <v>1475</v>
      </c>
      <c r="C38" s="39" t="str">
        <f t="shared" si="2"/>
        <v xml:space="preserve">Indicates if the trade was carried out at the discretion of the servicing registered representative.
</v>
      </c>
      <c r="D38" s="3"/>
      <c r="E38" s="39" t="str">
        <f t="shared" si="3"/>
        <v>ALPHA(2)</v>
      </c>
      <c r="F38" s="6" t="s">
        <v>1851</v>
      </c>
      <c r="G38" s="3" t="s">
        <v>107</v>
      </c>
      <c r="H38" s="6"/>
    </row>
    <row r="39" spans="1:8" ht="63.75" x14ac:dyDescent="0.25">
      <c r="A39" s="26">
        <v>38</v>
      </c>
      <c r="B39" s="6" t="s">
        <v>184</v>
      </c>
      <c r="C39" s="39" t="str">
        <f t="shared" si="2"/>
        <v xml:space="preserve">Indicates if the cleared trade is new, canceled or corrected.
</v>
      </c>
      <c r="D39" s="3"/>
      <c r="E39" s="39" t="str">
        <f t="shared" si="3"/>
        <v>ALPHA(3)</v>
      </c>
      <c r="F39" s="6" t="s">
        <v>1651</v>
      </c>
      <c r="G39" s="3" t="s">
        <v>107</v>
      </c>
      <c r="H39" s="6"/>
    </row>
    <row r="40" spans="1:8" ht="280.5" x14ac:dyDescent="0.25">
      <c r="A40" s="26">
        <v>39</v>
      </c>
      <c r="B40" s="6" t="s">
        <v>185</v>
      </c>
      <c r="C40" s="39" t="str">
        <f t="shared" si="2"/>
        <v xml:space="preserve">A unique reference number assigned to an original transaction or a group of related transactions in the Purchase and Sales data.
</v>
      </c>
      <c r="D40" s="3"/>
      <c r="E40" s="39" t="str">
        <f t="shared" si="3"/>
        <v>ALPHA(50)</v>
      </c>
      <c r="F40" s="6" t="s">
        <v>1852</v>
      </c>
      <c r="G40" s="3" t="s">
        <v>120</v>
      </c>
      <c r="H40" s="6"/>
    </row>
    <row r="41" spans="1:8" ht="178.5" x14ac:dyDescent="0.25">
      <c r="A41" s="26">
        <v>40</v>
      </c>
      <c r="B41" s="6" t="s">
        <v>186</v>
      </c>
      <c r="C41" s="39" t="str">
        <f t="shared" si="2"/>
        <v xml:space="preserve">Funds that use brokers to sell their shares typically compensate the brokers. Funds may do this by imposing a fee on investors, known as a "sales load" (or "sales charge"), which is paid to the selling brokers. Investors pay sales load  when they redeem fund shares (i.e., sell their shares back to the fund).  The amount of this type of charge/load will depend on how long the investor holds his or her shares and typically decreases to zero if the investor holds his or her shares long enough.
</v>
      </c>
      <c r="D41" s="3"/>
      <c r="E41" s="39" t="str">
        <f t="shared" si="3"/>
        <v>DECIMAL</v>
      </c>
      <c r="F41" s="6" t="s">
        <v>1657</v>
      </c>
      <c r="G41" s="3" t="s">
        <v>120</v>
      </c>
      <c r="H41" s="6"/>
    </row>
    <row r="42" spans="1:8" ht="165.75" x14ac:dyDescent="0.25">
      <c r="A42" s="26">
        <v>41</v>
      </c>
      <c r="B42" s="6" t="s">
        <v>187</v>
      </c>
      <c r="C42" s="39" t="str">
        <f t="shared" si="2"/>
        <v xml:space="preserve">A type of fee that some funds charge their shareholders when they sell or redeem shares. Unlike a CDSC, a redemption fee is paid to the fund (not to a broker) and is typically used to defray fund costs associated with a shareholder's redemption. 
</v>
      </c>
      <c r="D42" s="3"/>
      <c r="E42" s="39" t="str">
        <f t="shared" si="3"/>
        <v>DECIMAL</v>
      </c>
      <c r="F42" s="6" t="s">
        <v>1656</v>
      </c>
      <c r="G42" s="3" t="s">
        <v>120</v>
      </c>
      <c r="H42" s="6"/>
    </row>
    <row r="43" spans="1:8" ht="165.75" x14ac:dyDescent="0.25">
      <c r="A43" s="26">
        <v>42</v>
      </c>
      <c r="B43" s="6" t="s">
        <v>188</v>
      </c>
      <c r="C43" s="39" t="str">
        <f t="shared" si="2"/>
        <v xml:space="preserve">The date of the Letter of Intent.
</v>
      </c>
      <c r="D43" s="3"/>
      <c r="E43" s="39" t="str">
        <f t="shared" si="3"/>
        <v>DATE</v>
      </c>
      <c r="F43" s="6" t="s">
        <v>1655</v>
      </c>
      <c r="G43" s="3" t="s">
        <v>120</v>
      </c>
      <c r="H43" s="6"/>
    </row>
    <row r="44" spans="1:8" ht="165.75" x14ac:dyDescent="0.25">
      <c r="A44" s="26">
        <v>43</v>
      </c>
      <c r="B44" s="6" t="s">
        <v>189</v>
      </c>
      <c r="C44" s="39" t="str">
        <f t="shared" si="2"/>
        <v xml:space="preserve">The value of the Letter of Intent at the time of the trade.
</v>
      </c>
      <c r="D44" s="3"/>
      <c r="E44" s="39" t="str">
        <f t="shared" si="3"/>
        <v>DECIMAL</v>
      </c>
      <c r="F44" s="6" t="s">
        <v>1652</v>
      </c>
      <c r="G44" s="3" t="s">
        <v>120</v>
      </c>
      <c r="H44" s="6"/>
    </row>
    <row r="45" spans="1:8" ht="165.75" x14ac:dyDescent="0.25">
      <c r="A45" s="26">
        <v>44</v>
      </c>
      <c r="B45" s="6" t="s">
        <v>190</v>
      </c>
      <c r="C45" s="39" t="str">
        <f t="shared" si="2"/>
        <v xml:space="preserve">Adding the value of shares already owned to the amount of a new purchase.
</v>
      </c>
      <c r="D45" s="3"/>
      <c r="E45" s="39" t="str">
        <f t="shared" si="3"/>
        <v>DECIMAL</v>
      </c>
      <c r="F45" s="6" t="s">
        <v>1652</v>
      </c>
      <c r="G45" s="3" t="s">
        <v>120</v>
      </c>
      <c r="H45" s="6"/>
    </row>
    <row r="46" spans="1:8" ht="89.25" x14ac:dyDescent="0.25">
      <c r="A46" s="26">
        <v>45</v>
      </c>
      <c r="B46" s="6" t="s">
        <v>191</v>
      </c>
      <c r="C46" s="39" t="str">
        <f t="shared" si="2"/>
        <v xml:space="preserve">Indicates that trade is not executed by the firm but is cleared through the firm. in case of sponsored access, trade away is applicable in cases where the sponsoring member clears the sponsored participant’s transactions
</v>
      </c>
      <c r="D46" s="3"/>
      <c r="E46" s="39" t="str">
        <f t="shared" si="3"/>
        <v>ALPHA(2)</v>
      </c>
      <c r="F46" s="6" t="s">
        <v>1825</v>
      </c>
      <c r="G46" s="3" t="s">
        <v>107</v>
      </c>
      <c r="H46" s="6"/>
    </row>
    <row r="47" spans="1:8" ht="76.5" x14ac:dyDescent="0.25">
      <c r="A47" s="26">
        <v>46</v>
      </c>
      <c r="B47" s="6" t="s">
        <v>192</v>
      </c>
      <c r="C47" s="39" t="str">
        <f t="shared" si="2"/>
        <v xml:space="preserve">Indicates if the trade is a step out.
</v>
      </c>
      <c r="D47" s="3"/>
      <c r="E47" s="39" t="str">
        <f t="shared" si="3"/>
        <v>ALPHA(2)</v>
      </c>
      <c r="F47" s="6" t="s">
        <v>1646</v>
      </c>
      <c r="G47" s="3" t="s">
        <v>107</v>
      </c>
      <c r="H47" s="6"/>
    </row>
    <row r="48" spans="1:8" ht="102.75" thickBot="1" x14ac:dyDescent="0.3">
      <c r="A48" s="27">
        <v>47</v>
      </c>
      <c r="B48" s="13" t="s">
        <v>1640</v>
      </c>
      <c r="C48" s="47" t="str">
        <f>VLOOKUP(B48, DataDictionary_Element,2, FALSE)</f>
        <v xml:space="preserve">Indicates the primary MPID of the firm receiving the trade in a step out scenario
</v>
      </c>
      <c r="D48" s="45"/>
      <c r="E48" s="47" t="str">
        <f>VLOOKUP(B48, DataDictionary_Element,3, FALSE)</f>
        <v>ALPHA(10)</v>
      </c>
      <c r="F48" s="46" t="s">
        <v>1647</v>
      </c>
      <c r="G48" s="81" t="s">
        <v>127</v>
      </c>
      <c r="H48" s="13" t="s">
        <v>1853</v>
      </c>
    </row>
    <row r="49" spans="1:8" ht="77.25" thickBot="1" x14ac:dyDescent="0.3">
      <c r="A49" s="85">
        <v>48</v>
      </c>
      <c r="B49" s="86" t="s">
        <v>1639</v>
      </c>
      <c r="C49" s="94" t="str">
        <f>VLOOKUP(B49, DataDictionary_Element,2, FALSE)</f>
        <v xml:space="preserve">Indicates if the trade is a recepient of a step out
</v>
      </c>
      <c r="D49" s="85"/>
      <c r="E49" s="85" t="str">
        <f>VLOOKUP(B49, DataDictionary_Element,3, FALSE)</f>
        <v>ALPHA(2)</v>
      </c>
      <c r="F49" s="86" t="s">
        <v>1854</v>
      </c>
      <c r="G49" s="85" t="s">
        <v>127</v>
      </c>
      <c r="H49" s="85"/>
    </row>
    <row r="50" spans="1:8" ht="114.75" x14ac:dyDescent="0.25">
      <c r="A50" s="82">
        <v>49</v>
      </c>
      <c r="B50" s="83" t="s">
        <v>1641</v>
      </c>
      <c r="C50" s="77" t="str">
        <f>VLOOKUP(B50, DataDictionary_Element,2, FALSE)</f>
        <v xml:space="preserve">Indicates the primary MPID of the firm originating the trade, in a step in scenario.
</v>
      </c>
      <c r="D50" s="78"/>
      <c r="E50" s="77" t="str">
        <f>VLOOKUP(B50, DataDictionary_Element,3, FALSE)</f>
        <v>ALPHA(10)</v>
      </c>
      <c r="F50" s="41" t="s">
        <v>1648</v>
      </c>
      <c r="G50" s="84" t="s">
        <v>127</v>
      </c>
      <c r="H50" s="44" t="s">
        <v>1855</v>
      </c>
    </row>
    <row r="51" spans="1:8" ht="89.25" x14ac:dyDescent="0.25">
      <c r="A51" s="27">
        <v>50</v>
      </c>
      <c r="B51" s="13" t="s">
        <v>193</v>
      </c>
      <c r="C51" s="87" t="str">
        <f>VLOOKUP(B51, DataDictionary_Element,2, FALSE)</f>
        <v xml:space="preserve">Trades that are executed in automated manner, without manual intervention,  based on standing instructions from the investor (e.g., Systematic Withdrawal Plan (SWP), Periodic Investment Plan (PIP).
</v>
      </c>
      <c r="D51" s="81"/>
      <c r="E51" s="87" t="str">
        <f>VLOOKUP(B51, DataDictionary_Element,3, FALSE)</f>
        <v>ALPHA(2)</v>
      </c>
      <c r="F51" s="13" t="s">
        <v>2002</v>
      </c>
      <c r="G51" s="81" t="s">
        <v>107</v>
      </c>
      <c r="H51" s="13"/>
    </row>
  </sheetData>
  <conditionalFormatting sqref="D7:D8 D5 E5:F8 C5:C8 A2:F4 C9:F47 G2:H47 A5:B47 A48:F48 A50:A51">
    <cfRule type="expression" dxfId="383" priority="9">
      <formula>MOD( ROW(),2)=1</formula>
    </cfRule>
  </conditionalFormatting>
  <conditionalFormatting sqref="D6">
    <cfRule type="expression" dxfId="382" priority="8">
      <formula>MOD( ROW(),2)=1</formula>
    </cfRule>
  </conditionalFormatting>
  <conditionalFormatting sqref="B51:F51">
    <cfRule type="expression" dxfId="381" priority="4">
      <formula>MOD( ROW(),2)=1</formula>
    </cfRule>
  </conditionalFormatting>
  <conditionalFormatting sqref="G48:H48">
    <cfRule type="expression" dxfId="380" priority="3">
      <formula>MOD( ROW(),2)=1</formula>
    </cfRule>
  </conditionalFormatting>
  <conditionalFormatting sqref="G51:H51">
    <cfRule type="expression" dxfId="379" priority="2">
      <formula>MOD( ROW(),2)=1</formula>
    </cfRule>
  </conditionalFormatting>
  <conditionalFormatting sqref="A49:H49">
    <cfRule type="expression" dxfId="378" priority="1">
      <formula>MOD( ROW(),2)=1</formula>
    </cfRule>
  </conditionalFormatting>
  <printOptions gridLines="1"/>
  <pageMargins left="0.45" right="0.45" top="0.75" bottom="0.5" header="0.25" footer="0.3"/>
  <pageSetup scale="80" fitToWidth="0" fitToHeight="0" orientation="landscape" r:id="rId1"/>
  <headerFooter>
    <oddHeader>&amp;C&amp;F
&amp;A</oddHeader>
    <oddFooter>&amp;L© 2014 FINRA. All rights reserved. &amp;C10/1/2014&amp;RPage &amp;P</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59999389629810485"/>
  </sheetPr>
  <dimension ref="A1:H13"/>
  <sheetViews>
    <sheetView zoomScaleNormal="100" workbookViewId="0">
      <pane ySplit="1" topLeftCell="A2" activePane="bottomLeft" state="frozen"/>
      <selection pane="bottomLeft"/>
    </sheetView>
  </sheetViews>
  <sheetFormatPr defaultRowHeight="15" x14ac:dyDescent="0.25"/>
  <cols>
    <col min="1" max="1" width="9" style="1" customWidth="1"/>
    <col min="2" max="2" width="16.7109375" style="1" customWidth="1"/>
    <col min="3" max="3" width="43.140625" style="1" customWidth="1"/>
    <col min="4" max="4" width="7.85546875" style="1" customWidth="1"/>
    <col min="5" max="5" width="15.7109375" style="1" customWidth="1"/>
    <col min="6" max="6" width="40" style="1" customWidth="1"/>
    <col min="7" max="7" width="11.28515625" style="1" customWidth="1"/>
    <col min="8" max="8" width="16.140625" style="1" customWidth="1"/>
    <col min="9" max="16384" width="9.140625" style="1"/>
  </cols>
  <sheetData>
    <row r="1" spans="1:8" ht="90" thickBot="1" x14ac:dyDescent="0.3">
      <c r="A1" s="17" t="s">
        <v>99</v>
      </c>
      <c r="B1" s="5" t="s">
        <v>100</v>
      </c>
      <c r="C1" s="5" t="s">
        <v>1464</v>
      </c>
      <c r="D1" s="5" t="s">
        <v>90</v>
      </c>
      <c r="E1" s="5" t="s">
        <v>1465</v>
      </c>
      <c r="F1" s="65" t="s">
        <v>103</v>
      </c>
      <c r="G1" s="48" t="s">
        <v>104</v>
      </c>
      <c r="H1" s="63" t="s">
        <v>1498</v>
      </c>
    </row>
    <row r="2" spans="1:8" ht="64.5" thickTop="1" x14ac:dyDescent="0.25">
      <c r="A2" s="26">
        <v>1</v>
      </c>
      <c r="B2" s="6" t="s">
        <v>1463</v>
      </c>
      <c r="C2" s="39" t="str">
        <f t="shared" ref="C2:C12" si="0">VLOOKUP(B2, DataDictionary_Element,2, FALSE)</f>
        <v xml:space="preserve">Action to be taken by FINRA on the specified record.
</v>
      </c>
      <c r="D2" s="3"/>
      <c r="E2" s="39" t="str">
        <f t="shared" ref="E2:E12" si="1">VLOOKUP(B2, DataDictionary_Element,3, FALSE)</f>
        <v>ALPHA(1)</v>
      </c>
      <c r="F2" s="6" t="s">
        <v>139</v>
      </c>
      <c r="G2" s="66" t="s">
        <v>107</v>
      </c>
      <c r="H2" s="62"/>
    </row>
    <row r="3" spans="1:8" ht="25.5" x14ac:dyDescent="0.25">
      <c r="A3" s="26">
        <v>2</v>
      </c>
      <c r="B3" s="6" t="s">
        <v>108</v>
      </c>
      <c r="C3" s="39" t="str">
        <f t="shared" si="0"/>
        <v xml:space="preserve">CARDS Record Type.
</v>
      </c>
      <c r="D3" s="3"/>
      <c r="E3" s="39" t="str">
        <f t="shared" si="1"/>
        <v>ALPHA(10)</v>
      </c>
      <c r="F3" s="8" t="s">
        <v>1865</v>
      </c>
      <c r="G3" s="3" t="s">
        <v>107</v>
      </c>
      <c r="H3" s="62"/>
    </row>
    <row r="4" spans="1:8" ht="102" x14ac:dyDescent="0.25">
      <c r="A4" s="26">
        <v>3</v>
      </c>
      <c r="B4" s="6" t="s">
        <v>133</v>
      </c>
      <c r="C4" s="39" t="str">
        <f>VLOOKUP(B4, DataDictionary_Element,2, FALSE)</f>
        <v xml:space="preserve">Populated only if Action Type is 'R' or 'D'. If FINRA Record ID is unavailable then delete and replace actions will be performed based on the candidate primary key of the Record Type. For Record Types without a primary key or for Replace actions where the primary key values are updated, FINRA Record ID will be required.
</v>
      </c>
      <c r="D4" s="3"/>
      <c r="E4" s="39" t="str">
        <f t="shared" si="1"/>
        <v>INTEGER</v>
      </c>
      <c r="F4" s="6" t="s">
        <v>1615</v>
      </c>
      <c r="G4" s="3" t="s">
        <v>120</v>
      </c>
      <c r="H4" s="62"/>
    </row>
    <row r="5" spans="1:8" ht="25.5" x14ac:dyDescent="0.25">
      <c r="A5" s="26">
        <v>4</v>
      </c>
      <c r="B5" s="6" t="s">
        <v>150</v>
      </c>
      <c r="C5" s="39" t="str">
        <f t="shared" si="0"/>
        <v xml:space="preserve">Effective date of data.
</v>
      </c>
      <c r="D5" s="3" t="s">
        <v>146</v>
      </c>
      <c r="E5" s="39" t="str">
        <f t="shared" si="1"/>
        <v>DATE</v>
      </c>
      <c r="F5" s="6" t="s">
        <v>151</v>
      </c>
      <c r="G5" s="3" t="s">
        <v>107</v>
      </c>
      <c r="H5" s="62"/>
    </row>
    <row r="6" spans="1:8" ht="51" x14ac:dyDescent="0.25">
      <c r="A6" s="26">
        <v>5</v>
      </c>
      <c r="B6" s="6" t="s">
        <v>145</v>
      </c>
      <c r="C6" s="39" t="str">
        <f>VLOOKUP(B6, DataDictionary_Element,2, FALSE)</f>
        <v xml:space="preserve">CRD Number of the clearing member. Clearing Firm may be the same as the Submitting Organization and/or the Client Firm.
</v>
      </c>
      <c r="D6" s="3" t="s">
        <v>146</v>
      </c>
      <c r="E6" s="39" t="str">
        <f t="shared" si="1"/>
        <v>INTEGER</v>
      </c>
      <c r="F6" s="6"/>
      <c r="G6" s="3" t="s">
        <v>107</v>
      </c>
      <c r="H6" s="62"/>
    </row>
    <row r="7" spans="1:8" ht="51" x14ac:dyDescent="0.25">
      <c r="A7" s="26">
        <v>6</v>
      </c>
      <c r="B7" s="6" t="s">
        <v>147</v>
      </c>
      <c r="C7" s="39" t="str">
        <f t="shared" si="0"/>
        <v xml:space="preserve">CRD Number of introducing member or, if there are no introducing members, the CLEARING FIRM CRD NUMBER.
</v>
      </c>
      <c r="D7" s="3" t="s">
        <v>146</v>
      </c>
      <c r="E7" s="39" t="str">
        <f t="shared" si="1"/>
        <v>INTEGER</v>
      </c>
      <c r="F7" s="6"/>
      <c r="G7" s="3" t="s">
        <v>107</v>
      </c>
      <c r="H7" s="62"/>
    </row>
    <row r="8" spans="1:8" ht="51" x14ac:dyDescent="0.25">
      <c r="A8" s="26">
        <v>7</v>
      </c>
      <c r="B8" s="6" t="s">
        <v>148</v>
      </c>
      <c r="C8" s="39" t="str">
        <f t="shared" si="0"/>
        <v xml:space="preserve">Internal identifier of the introducing member or, if there are no introducing members, internal identifier or CRD Number of the Clearing Firm.
</v>
      </c>
      <c r="D8" s="3" t="s">
        <v>146</v>
      </c>
      <c r="E8" s="39" t="str">
        <f t="shared" si="1"/>
        <v>ALPHA(5)</v>
      </c>
      <c r="F8" s="6"/>
      <c r="G8" s="3" t="s">
        <v>107</v>
      </c>
      <c r="H8" s="62"/>
    </row>
    <row r="9" spans="1:8" ht="102" x14ac:dyDescent="0.25">
      <c r="A9" s="26">
        <v>8</v>
      </c>
      <c r="B9" s="6" t="s">
        <v>205</v>
      </c>
      <c r="C9" s="39" t="str">
        <f t="shared" si="0"/>
        <v xml:space="preserve">The value assigned by a member which uniquely identifies an account within that firm. If the account number is only unique with the concatenation of a branch identifier, then the account number must be concatenated. The account number must not include the type code (i.e., code representing, Margin, Cash, etc.).
</v>
      </c>
      <c r="D9" s="3" t="s">
        <v>146</v>
      </c>
      <c r="E9" s="39" t="str">
        <f t="shared" si="1"/>
        <v>ALPHA(100)</v>
      </c>
      <c r="F9" s="6" t="s">
        <v>1838</v>
      </c>
      <c r="G9" s="3" t="s">
        <v>107</v>
      </c>
      <c r="H9" s="62"/>
    </row>
    <row r="10" spans="1:8" ht="76.5" x14ac:dyDescent="0.25">
      <c r="A10" s="26">
        <v>9</v>
      </c>
      <c r="B10" s="6" t="s">
        <v>166</v>
      </c>
      <c r="C10" s="39" t="str">
        <f t="shared" si="0"/>
        <v xml:space="preserve">Unique identifier assigned to the security in the member's security master. If the internal unique identifier is the same as the CUSIP, provide the CUSIP. If the unique identifier is a system-generated number provide that value.
</v>
      </c>
      <c r="D10" s="3" t="s">
        <v>146</v>
      </c>
      <c r="E10" s="39" t="str">
        <f t="shared" si="1"/>
        <v>ALPHA(25)</v>
      </c>
      <c r="F10" s="6" t="s">
        <v>1826</v>
      </c>
      <c r="G10" s="3" t="s">
        <v>107</v>
      </c>
      <c r="H10" s="62"/>
    </row>
    <row r="11" spans="1:8" ht="51" x14ac:dyDescent="0.25">
      <c r="A11" s="26">
        <v>10</v>
      </c>
      <c r="B11" s="6" t="s">
        <v>1481</v>
      </c>
      <c r="C11" s="39" t="str">
        <f t="shared" si="0"/>
        <v xml:space="preserve">Indicates the purchase of new shares as a result of a cash dividend.
</v>
      </c>
      <c r="D11" s="3" t="s">
        <v>146</v>
      </c>
      <c r="E11" s="39" t="str">
        <f t="shared" si="1"/>
        <v>DECIMAL</v>
      </c>
      <c r="F11" s="6" t="s">
        <v>1658</v>
      </c>
      <c r="G11" s="3" t="s">
        <v>107</v>
      </c>
      <c r="H11" s="62"/>
    </row>
    <row r="12" spans="1:8" ht="38.25" x14ac:dyDescent="0.25">
      <c r="A12" s="26">
        <v>11</v>
      </c>
      <c r="B12" s="6" t="s">
        <v>1660</v>
      </c>
      <c r="C12" s="39" t="str">
        <f t="shared" si="0"/>
        <v xml:space="preserve">Indicates the date the stock dividend was payable.
</v>
      </c>
      <c r="D12" s="3" t="s">
        <v>146</v>
      </c>
      <c r="E12" s="39" t="str">
        <f t="shared" si="1"/>
        <v>DATE</v>
      </c>
      <c r="F12" s="6" t="s">
        <v>1659</v>
      </c>
      <c r="G12" s="3" t="s">
        <v>107</v>
      </c>
      <c r="H12" s="62"/>
    </row>
    <row r="13" spans="1:8" ht="25.5" x14ac:dyDescent="0.25">
      <c r="A13" s="93">
        <v>12</v>
      </c>
      <c r="B13" s="88" t="s">
        <v>157</v>
      </c>
      <c r="C13" s="89" t="str">
        <f>VLOOKUP(B13, DataDictionary_Element,2, FALSE)</f>
        <v xml:space="preserve">The date the transaction was executed.
</v>
      </c>
      <c r="D13" s="90" t="s">
        <v>146</v>
      </c>
      <c r="E13" s="89" t="str">
        <f>VLOOKUP(B13, DataDictionary_Element,3, FALSE)</f>
        <v>DATE</v>
      </c>
      <c r="F13" s="91" t="s">
        <v>151</v>
      </c>
      <c r="G13" s="92" t="s">
        <v>107</v>
      </c>
      <c r="H13" s="88"/>
    </row>
  </sheetData>
  <autoFilter ref="A1:A12"/>
  <conditionalFormatting sqref="B5 D10:D12 D5 F5 F10:F12 E5:E12 B9:C12 C5:C8 G5:G12 B13:H13">
    <cfRule type="expression" dxfId="366" priority="13">
      <formula>MOD( ROW(),2)=1</formula>
    </cfRule>
  </conditionalFormatting>
  <conditionalFormatting sqref="B7 D7 F7">
    <cfRule type="expression" dxfId="365" priority="12">
      <formula>MOD( ROW(),2)=1</formula>
    </cfRule>
  </conditionalFormatting>
  <conditionalFormatting sqref="A2:F4 F6 D6 B6 A5:A13">
    <cfRule type="expression" dxfId="364" priority="11">
      <formula>MOD( ROW(),2)=1</formula>
    </cfRule>
  </conditionalFormatting>
  <conditionalFormatting sqref="B8 D8 F8">
    <cfRule type="expression" dxfId="363" priority="10">
      <formula>MOD( ROW(),2)=1</formula>
    </cfRule>
  </conditionalFormatting>
  <conditionalFormatting sqref="D9 F9">
    <cfRule type="expression" dxfId="362" priority="8">
      <formula>MOD( ROW(),2)=1</formula>
    </cfRule>
  </conditionalFormatting>
  <conditionalFormatting sqref="G2:G4">
    <cfRule type="expression" dxfId="361" priority="2">
      <formula>MOD( ROW(),2)=1</formula>
    </cfRule>
  </conditionalFormatting>
  <conditionalFormatting sqref="H2:H13">
    <cfRule type="expression" dxfId="360" priority="1">
      <formula>MOD( ROW(),2)=1</formula>
    </cfRule>
  </conditionalFormatting>
  <printOptions gridLines="1"/>
  <pageMargins left="0.45" right="0.45" top="0.75" bottom="0.5" header="0.25" footer="0.3"/>
  <pageSetup scale="80" fitToWidth="0" fitToHeight="0" orientation="landscape" r:id="rId1"/>
  <headerFooter>
    <oddHeader>&amp;C&amp;F
&amp;A</oddHeader>
    <oddFooter>&amp;L© 2014 FINRA. All rights reserved. &amp;C10/1/2014&amp;RPage &amp;P</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6E8328F3F8304EA4B0F8FFA0631129" ma:contentTypeVersion="" ma:contentTypeDescription="Create a new document." ma:contentTypeScope="" ma:versionID="6515fe1e960e24f103f0ef5e3d7ed398">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F571F8-0F66-4A57-B368-BCE8ECD3EC49}">
  <ds:schemaRefs>
    <ds:schemaRef ds:uri="http://purl.org/dc/dcmitype/"/>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29F8D98-B9DC-471C-BD77-FFE52754E62B}">
  <ds:schemaRefs>
    <ds:schemaRef ds:uri="http://schemas.microsoft.com/sharepoint/v3/contenttype/forms"/>
  </ds:schemaRefs>
</ds:datastoreItem>
</file>

<file path=customXml/itemProps3.xml><?xml version="1.0" encoding="utf-8"?>
<ds:datastoreItem xmlns:ds="http://schemas.openxmlformats.org/officeDocument/2006/customXml" ds:itemID="{8D8C2D7F-6384-4B9C-9C22-B9B66FC62A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106</vt:i4>
      </vt:variant>
    </vt:vector>
  </HeadingPairs>
  <TitlesOfParts>
    <vt:vector size="146" baseType="lpstr">
      <vt:lpstr>Document Summary</vt:lpstr>
      <vt:lpstr>Data Dictionary</vt:lpstr>
      <vt:lpstr>Data Segment Overview</vt:lpstr>
      <vt:lpstr>Data Types</vt:lpstr>
      <vt:lpstr>Glossary of Terms</vt:lpstr>
      <vt:lpstr>Submission Header</vt:lpstr>
      <vt:lpstr>Submission Trailer</vt:lpstr>
      <vt:lpstr>Purchase and Sales</vt:lpstr>
      <vt:lpstr>Dividend Reinvestment</vt:lpstr>
      <vt:lpstr>ACATS Transfer Summary</vt:lpstr>
      <vt:lpstr>ACATS Transfer Detail</vt:lpstr>
      <vt:lpstr>NonACATS-Internal Transfer Summ</vt:lpstr>
      <vt:lpstr>NonACATS-Internal Transfer Det</vt:lpstr>
      <vt:lpstr>Account Additions &amp; Withdrawals</vt:lpstr>
      <vt:lpstr>Margin Calls</vt:lpstr>
      <vt:lpstr>Stock Record</vt:lpstr>
      <vt:lpstr>Stock Record Summary by Sec</vt:lpstr>
      <vt:lpstr>Allocation Category Summary</vt:lpstr>
      <vt:lpstr>Allocation Pair Off Detail</vt:lpstr>
      <vt:lpstr>Allocation Pair Off Summary</vt:lpstr>
      <vt:lpstr>Securities Account Balance</vt:lpstr>
      <vt:lpstr>Securities Account</vt:lpstr>
      <vt:lpstr>Securities Account Participant</vt:lpstr>
      <vt:lpstr>Securities Account Srvicing Rep</vt:lpstr>
      <vt:lpstr>Securities Account Suitability</vt:lpstr>
      <vt:lpstr>Security Reference</vt:lpstr>
      <vt:lpstr>Allocation Category</vt:lpstr>
      <vt:lpstr>Allocation Pair Off Hierarchy</vt:lpstr>
      <vt:lpstr>Account Classification Code</vt:lpstr>
      <vt:lpstr>Account Registration Code</vt:lpstr>
      <vt:lpstr>Country Code</vt:lpstr>
      <vt:lpstr>Currency Type Code</vt:lpstr>
      <vt:lpstr>Product Type Code</vt:lpstr>
      <vt:lpstr>Position Status Code</vt:lpstr>
      <vt:lpstr>Control Location Code</vt:lpstr>
      <vt:lpstr>Feedback Header</vt:lpstr>
      <vt:lpstr>Feedback Trailer</vt:lpstr>
      <vt:lpstr>File Feedback</vt:lpstr>
      <vt:lpstr>Record Feedback</vt:lpstr>
      <vt:lpstr>Sheet1</vt:lpstr>
      <vt:lpstr>AAWLElement_Name</vt:lpstr>
      <vt:lpstr>ACSMElement_Name</vt:lpstr>
      <vt:lpstr>ACTDElement_Name</vt:lpstr>
      <vt:lpstr>ACTSElement_Name</vt:lpstr>
      <vt:lpstr>ALCElementName</vt:lpstr>
      <vt:lpstr>APODElement_Name</vt:lpstr>
      <vt:lpstr>APOHElementName</vt:lpstr>
      <vt:lpstr>APOSElement_Name</vt:lpstr>
      <vt:lpstr>CFFElement_Name</vt:lpstr>
      <vt:lpstr>CRFElement_Name</vt:lpstr>
      <vt:lpstr>DataDictionary_Element</vt:lpstr>
      <vt:lpstr>DIVRElement_Name</vt:lpstr>
      <vt:lpstr>FHDRElement_Name</vt:lpstr>
      <vt:lpstr>FTRLElement_Name</vt:lpstr>
      <vt:lpstr>HDRElement_Name</vt:lpstr>
      <vt:lpstr>MCElement_Name</vt:lpstr>
      <vt:lpstr>NACTDElement_Name</vt:lpstr>
      <vt:lpstr>NACTSElement_Name</vt:lpstr>
      <vt:lpstr>PASElement_Name</vt:lpstr>
      <vt:lpstr>POSElement_Name</vt:lpstr>
      <vt:lpstr>'ACATS Transfer Detail'!Print_Area</vt:lpstr>
      <vt:lpstr>'ACATS Transfer Summary'!Print_Area</vt:lpstr>
      <vt:lpstr>'Account Additions &amp; Withdrawals'!Print_Area</vt:lpstr>
      <vt:lpstr>'Account Classification Code'!Print_Area</vt:lpstr>
      <vt:lpstr>'Account Registration Code'!Print_Area</vt:lpstr>
      <vt:lpstr>'Allocation Category'!Print_Area</vt:lpstr>
      <vt:lpstr>'Allocation Category Summary'!Print_Area</vt:lpstr>
      <vt:lpstr>'Allocation Pair Off Detail'!Print_Area</vt:lpstr>
      <vt:lpstr>'Allocation Pair Off Hierarchy'!Print_Area</vt:lpstr>
      <vt:lpstr>'Allocation Pair Off Summary'!Print_Area</vt:lpstr>
      <vt:lpstr>'Control Location Code'!Print_Area</vt:lpstr>
      <vt:lpstr>'Country Code'!Print_Area</vt:lpstr>
      <vt:lpstr>'Currency Type Code'!Print_Area</vt:lpstr>
      <vt:lpstr>'Data Dictionary'!Print_Area</vt:lpstr>
      <vt:lpstr>'Data Segment Overview'!Print_Area</vt:lpstr>
      <vt:lpstr>'Data Types'!Print_Area</vt:lpstr>
      <vt:lpstr>'Dividend Reinvestment'!Print_Area</vt:lpstr>
      <vt:lpstr>'Document Summary'!Print_Area</vt:lpstr>
      <vt:lpstr>'Feedback Header'!Print_Area</vt:lpstr>
      <vt:lpstr>'Feedback Trailer'!Print_Area</vt:lpstr>
      <vt:lpstr>'File Feedback'!Print_Area</vt:lpstr>
      <vt:lpstr>'Glossary of Terms'!Print_Area</vt:lpstr>
      <vt:lpstr>'Margin Calls'!Print_Area</vt:lpstr>
      <vt:lpstr>'NonACATS-Internal Transfer Det'!Print_Area</vt:lpstr>
      <vt:lpstr>'NonACATS-Internal Transfer Summ'!Print_Area</vt:lpstr>
      <vt:lpstr>'Position Status Code'!Print_Area</vt:lpstr>
      <vt:lpstr>'Product Type Code'!Print_Area</vt:lpstr>
      <vt:lpstr>'Purchase and Sales'!Print_Area</vt:lpstr>
      <vt:lpstr>'Record Feedback'!Print_Area</vt:lpstr>
      <vt:lpstr>'Securities Account'!Print_Area</vt:lpstr>
      <vt:lpstr>'Securities Account Balance'!Print_Area</vt:lpstr>
      <vt:lpstr>'Securities Account Participant'!Print_Area</vt:lpstr>
      <vt:lpstr>'Securities Account Srvicing Rep'!Print_Area</vt:lpstr>
      <vt:lpstr>'Securities Account Suitability'!Print_Area</vt:lpstr>
      <vt:lpstr>'Security Reference'!Print_Area</vt:lpstr>
      <vt:lpstr>'Stock Record'!Print_Area</vt:lpstr>
      <vt:lpstr>'Stock Record Summary by Sec'!Print_Area</vt:lpstr>
      <vt:lpstr>'Submission Header'!Print_Area</vt:lpstr>
      <vt:lpstr>'Submission Trailer'!Print_Area</vt:lpstr>
      <vt:lpstr>'ACATS Transfer Detail'!Print_Titles</vt:lpstr>
      <vt:lpstr>'ACATS Transfer Summary'!Print_Titles</vt:lpstr>
      <vt:lpstr>'Account Additions &amp; Withdrawals'!Print_Titles</vt:lpstr>
      <vt:lpstr>'Account Classification Code'!Print_Titles</vt:lpstr>
      <vt:lpstr>'Account Registration Code'!Print_Titles</vt:lpstr>
      <vt:lpstr>'Allocation Category'!Print_Titles</vt:lpstr>
      <vt:lpstr>'Allocation Category Summary'!Print_Titles</vt:lpstr>
      <vt:lpstr>'Allocation Pair Off Detail'!Print_Titles</vt:lpstr>
      <vt:lpstr>'Allocation Pair Off Hierarchy'!Print_Titles</vt:lpstr>
      <vt:lpstr>'Allocation Pair Off Summary'!Print_Titles</vt:lpstr>
      <vt:lpstr>'Control Location Code'!Print_Titles</vt:lpstr>
      <vt:lpstr>'Country Code'!Print_Titles</vt:lpstr>
      <vt:lpstr>'Currency Type Code'!Print_Titles</vt:lpstr>
      <vt:lpstr>'Data Dictionary'!Print_Titles</vt:lpstr>
      <vt:lpstr>'Data Segment Overview'!Print_Titles</vt:lpstr>
      <vt:lpstr>'Data Types'!Print_Titles</vt:lpstr>
      <vt:lpstr>'Dividend Reinvestment'!Print_Titles</vt:lpstr>
      <vt:lpstr>'Document Summary'!Print_Titles</vt:lpstr>
      <vt:lpstr>'Feedback Header'!Print_Titles</vt:lpstr>
      <vt:lpstr>'Feedback Trailer'!Print_Titles</vt:lpstr>
      <vt:lpstr>'File Feedback'!Print_Titles</vt:lpstr>
      <vt:lpstr>'Glossary of Terms'!Print_Titles</vt:lpstr>
      <vt:lpstr>'Margin Calls'!Print_Titles</vt:lpstr>
      <vt:lpstr>'NonACATS-Internal Transfer Det'!Print_Titles</vt:lpstr>
      <vt:lpstr>'NonACATS-Internal Transfer Summ'!Print_Titles</vt:lpstr>
      <vt:lpstr>'Position Status Code'!Print_Titles</vt:lpstr>
      <vt:lpstr>'Product Type Code'!Print_Titles</vt:lpstr>
      <vt:lpstr>'Purchase and Sales'!Print_Titles</vt:lpstr>
      <vt:lpstr>'Record Feedback'!Print_Titles</vt:lpstr>
      <vt:lpstr>'Securities Account'!Print_Titles</vt:lpstr>
      <vt:lpstr>'Securities Account Balance'!Print_Titles</vt:lpstr>
      <vt:lpstr>'Securities Account Participant'!Print_Titles</vt:lpstr>
      <vt:lpstr>'Securities Account Srvicing Rep'!Print_Titles</vt:lpstr>
      <vt:lpstr>'Securities Account Suitability'!Print_Titles</vt:lpstr>
      <vt:lpstr>'Security Reference'!Print_Titles</vt:lpstr>
      <vt:lpstr>'Stock Record'!Print_Titles</vt:lpstr>
      <vt:lpstr>'Stock Record Summary by Sec'!Print_Titles</vt:lpstr>
      <vt:lpstr>'Submission Header'!Print_Titles</vt:lpstr>
      <vt:lpstr>'Submission Trailer'!Print_Titles</vt:lpstr>
      <vt:lpstr>SABSElement_Name</vt:lpstr>
      <vt:lpstr>SAElement_Name</vt:lpstr>
      <vt:lpstr>SAPElement_Name</vt:lpstr>
      <vt:lpstr>SASRElement_Name</vt:lpstr>
      <vt:lpstr>SASUIT_Element_Name</vt:lpstr>
      <vt:lpstr>SECElement_Name</vt:lpstr>
      <vt:lpstr>SRSECElement_Name</vt:lpstr>
      <vt:lpstr>TRLElement_Name</vt:lpstr>
    </vt:vector>
  </TitlesOfParts>
  <Company>FINRA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CARDS Specification</dc:title>
  <dc:creator>Terri-Lynn Torrez</dc:creator>
  <cp:lastModifiedBy>Ralph Dixon</cp:lastModifiedBy>
  <cp:lastPrinted>2014-09-12T17:23:47Z</cp:lastPrinted>
  <dcterms:created xsi:type="dcterms:W3CDTF">2014-06-04T14:53:34Z</dcterms:created>
  <dcterms:modified xsi:type="dcterms:W3CDTF">2014-10-08T20:30:02Z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0x010100EA6E8328F3F8304EA4B0F8FFA0631129</vt:lpwstr>
  </property>
</Properties>
</file>